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622" documentId="120_S{2AC9BD13-BADA-5192-A53E-5A8FF88502F6}" xr6:coauthVersionLast="47" xr6:coauthVersionMax="47" xr10:uidLastSave="{7E9F99E5-CD5E-45C9-9418-4173F5CE5401}"/>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0" i="5" l="1"/>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G3" i="4"/>
  <c r="B6" i="5"/>
  <c r="G6" i="5"/>
  <c r="I6" i="5"/>
  <c r="J6" i="5"/>
  <c r="L6" i="5"/>
  <c r="B7" i="5"/>
  <c r="G7" i="5"/>
  <c r="I7" i="5"/>
  <c r="J7" i="5"/>
  <c r="L7" i="5"/>
  <c r="B8" i="5"/>
  <c r="G8" i="5"/>
  <c r="I8" i="5"/>
  <c r="J8" i="5"/>
  <c r="L8" i="5"/>
  <c r="B9" i="5"/>
  <c r="G9" i="5"/>
  <c r="I9" i="5"/>
  <c r="J9" i="5"/>
  <c r="L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0" i="5"/>
  <c r="L11" i="5"/>
  <c r="L12" i="5"/>
  <c r="L13" i="5"/>
  <c r="L14" i="5"/>
  <c r="L15" i="5"/>
  <c r="L16" i="5"/>
  <c r="L17" i="5"/>
  <c r="L18" i="5"/>
  <c r="L19" i="5"/>
  <c r="J10" i="5"/>
  <c r="J11" i="5"/>
  <c r="J12" i="5"/>
  <c r="J13" i="5"/>
  <c r="J14" i="5"/>
  <c r="J15" i="5"/>
  <c r="J16" i="5"/>
  <c r="J17" i="5"/>
  <c r="J18" i="5"/>
  <c r="J19" i="5"/>
  <c r="I10" i="5"/>
  <c r="I11" i="5"/>
  <c r="I12" i="5"/>
  <c r="I13" i="5"/>
  <c r="I14" i="5"/>
  <c r="I15" i="5"/>
  <c r="I16" i="5"/>
  <c r="I17" i="5"/>
  <c r="I18" i="5"/>
  <c r="I19" i="5"/>
  <c r="G10" i="5"/>
  <c r="G11" i="5"/>
  <c r="G12" i="5"/>
  <c r="G13" i="5"/>
  <c r="G14" i="5"/>
  <c r="G15" i="5"/>
  <c r="G16" i="5"/>
  <c r="G17" i="5"/>
  <c r="G18" i="5"/>
  <c r="G19" i="5"/>
  <c r="B10" i="5"/>
  <c r="B11" i="5"/>
  <c r="B12" i="5"/>
  <c r="B13" i="5"/>
  <c r="B14" i="5"/>
  <c r="B15" i="5"/>
  <c r="B16" i="5"/>
  <c r="B17" i="5"/>
  <c r="B18" i="5"/>
  <c r="B19"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G2" i="1"/>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alcChain>
</file>

<file path=xl/sharedStrings.xml><?xml version="1.0" encoding="utf-8"?>
<sst xmlns="http://schemas.openxmlformats.org/spreadsheetml/2006/main" count="181617" uniqueCount="39220">
  <si>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</si>
  <si>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</si>
  <si>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</si>
  <si>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</si>
  <si>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</si>
  <si>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</si>
  <si>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</si>
  <si>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</si>
  <si>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</si>
  <si>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</si>
  <si>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</si>
  <si>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</si>
  <si>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</si>
  <si>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</si>
  <si>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</si>
  <si>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</si>
  <si>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</si>
  <si>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</si>
  <si>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</si>
  <si>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</si>
  <si>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</si>
  <si>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</si>
  <si>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</si>
  <si>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</si>
  <si>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</si>
  <si>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</si>
  <si>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</si>
  <si>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</si>
  <si>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</si>
  <si>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</si>
  <si>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</si>
  <si>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</si>
  <si>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</si>
  <si>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</si>
  <si>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</si>
  <si>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</si>
  <si>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</si>
  <si>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</si>
  <si>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</si>
  <si>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</si>
  <si>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</si>
  <si>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</si>
  <si>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</si>
  <si>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</si>
  <si>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</si>
  <si>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</si>
  <si>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</si>
  <si>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</si>
  <si>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</si>
  <si>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</si>
  <si>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</si>
  <si>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</si>
  <si>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</si>
  <si>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</si>
  <si>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</si>
  <si>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</si>
  <si>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</si>
  <si>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</si>
  <si>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</si>
  <si>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</si>
  <si>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</si>
  <si>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</si>
  <si>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</si>
  <si>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</si>
  <si>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</si>
  <si>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</si>
  <si>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</si>
  <si>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</si>
  <si>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</si>
  <si>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</si>
  <si>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</si>
  <si>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</si>
  <si>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</si>
  <si>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</si>
  <si>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</si>
  <si>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</si>
  <si>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</si>
  <si>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</si>
  <si>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</si>
  <si>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</si>
  <si>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</si>
  <si>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</si>
  <si>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</si>
  <si>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</si>
  <si>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</si>
  <si>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</si>
  <si>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</si>
  <si>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</si>
  <si>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</si>
  <si>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</si>
  <si>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</si>
  <si>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</si>
  <si>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</si>
  <si>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</si>
  <si>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</si>
  <si>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</si>
  <si>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</si>
  <si>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</si>
  <si>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</si>
  <si>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</si>
  <si>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</si>
  <si>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</si>
  <si>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</si>
  <si>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</si>
  <si>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</si>
  <si>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</si>
  <si>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</si>
  <si>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</si>
  <si>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</si>
  <si>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</si>
  <si>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</si>
  <si>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</si>
  <si>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</si>
  <si>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</si>
  <si>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</si>
  <si>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</si>
  <si>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</si>
  <si>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</si>
  <si>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</si>
  <si>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</si>
  <si>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</si>
  <si>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</si>
  <si>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</si>
  <si>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</si>
  <si>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</si>
  <si>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</si>
  <si>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</si>
  <si>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</si>
  <si>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</si>
  <si>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</si>
  <si>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</si>
  <si>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</si>
  <si>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</si>
  <si>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</si>
  <si>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</si>
  <si>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</si>
  <si>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</si>
  <si>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</si>
  <si>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</si>
  <si>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</si>
  <si>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</si>
  <si>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</si>
  <si>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</si>
  <si>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</si>
  <si>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</si>
  <si>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</si>
  <si>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</si>
  <si>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</si>
  <si>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</si>
  <si>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</si>
  <si>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</si>
  <si>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</si>
  <si>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</si>
  <si>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</si>
  <si>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</si>
  <si>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</si>
  <si>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</si>
  <si>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</si>
  <si>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</si>
  <si>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</si>
  <si>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</si>
  <si>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</si>
  <si>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</si>
  <si>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</si>
  <si>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</si>
  <si>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</si>
  <si>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</si>
  <si>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</si>
  <si>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</si>
  <si>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</si>
  <si>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</si>
  <si>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</si>
  <si>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</si>
  <si>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</si>
  <si>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</si>
  <si>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</si>
  <si>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</si>
  <si>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</si>
  <si>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</si>
  <si>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</si>
  <si>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</si>
  <si>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</si>
  <si>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</si>
  <si>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</si>
  <si>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</si>
  <si>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</si>
  <si>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</si>
  <si>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</si>
  <si>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</si>
  <si>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</si>
  <si>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</si>
  <si>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</si>
  <si>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</si>
  <si>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</si>
  <si>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</si>
  <si>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</si>
  <si>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</si>
  <si>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</si>
  <si>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</si>
  <si>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</si>
  <si>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</si>
  <si>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</si>
  <si>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</si>
  <si>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</si>
  <si>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</si>
  <si>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</si>
  <si>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</si>
  <si>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</si>
  <si>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</si>
  <si>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</si>
  <si>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</si>
  <si>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</si>
  <si>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</si>
  <si>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</si>
  <si>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</si>
  <si>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</si>
  <si>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</si>
  <si>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</si>
  <si>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</si>
  <si>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</si>
  <si>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</si>
  <si>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</si>
  <si>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</si>
  <si>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</si>
  <si>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</si>
  <si>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</si>
  <si>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</si>
  <si>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</si>
  <si>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</si>
  <si>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</si>
  <si>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</si>
  <si>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</si>
  <si>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</si>
  <si>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</si>
  <si>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</si>
  <si>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</si>
  <si>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</si>
  <si>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</si>
  <si>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</si>
  <si>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</si>
  <si>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</si>
  <si>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</si>
  <si>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</si>
  <si>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</si>
  <si>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</si>
  <si>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</si>
  <si>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</si>
  <si>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</si>
  <si>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</si>
  <si>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</si>
  <si>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</si>
  <si>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</si>
  <si>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</si>
  <si>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</si>
  <si>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</si>
  <si>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</si>
  <si>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</si>
  <si>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</si>
  <si>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</si>
  <si>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</si>
  <si>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</si>
  <si>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</si>
  <si>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</si>
  <si>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</si>
  <si>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</si>
  <si>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</si>
  <si>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</si>
  <si>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</si>
  <si>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</si>
  <si>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</si>
  <si>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</si>
  <si>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</si>
  <si>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</si>
  <si>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</si>
  <si>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</si>
  <si>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</si>
  <si>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</si>
  <si>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</si>
  <si>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</si>
  <si>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</si>
  <si>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</si>
  <si>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</si>
  <si>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</si>
  <si>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</si>
  <si>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</si>
  <si>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</si>
  <si>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</si>
  <si>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</si>
  <si>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</si>
  <si>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</si>
  <si>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</si>
  <si>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</si>
  <si>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</si>
  <si>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</si>
  <si>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</si>
  <si>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</si>
  <si>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</si>
  <si>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</si>
  <si>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</si>
  <si>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</si>
  <si>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</si>
  <si>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</si>
  <si>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</si>
  <si>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</si>
  <si>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</si>
  <si>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</si>
  <si>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</si>
  <si>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</si>
  <si>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</si>
  <si>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</si>
  <si>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</si>
  <si>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</si>
  <si>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</si>
  <si>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</si>
  <si>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</si>
  <si>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</si>
  <si>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</si>
  <si>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</si>
  <si>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</si>
  <si>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</si>
  <si>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</si>
  <si>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</si>
  <si>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</si>
  <si>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</si>
  <si>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</si>
  <si>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</si>
  <si>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</si>
  <si>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</si>
  <si>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</si>
  <si>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</si>
  <si>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</si>
  <si>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</si>
  <si>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</si>
  <si>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</si>
  <si>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</si>
  <si>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</si>
  <si>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</si>
  <si>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</si>
  <si>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</si>
  <si>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</si>
  <si>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</si>
  <si>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</si>
  <si>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</si>
  <si>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</si>
  <si>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</si>
  <si>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</si>
  <si>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</si>
  <si>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</si>
  <si>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</si>
  <si>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</si>
  <si>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</si>
  <si>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</si>
  <si>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</si>
  <si>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</si>
  <si>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</si>
  <si>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</si>
  <si>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</si>
  <si>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</si>
  <si>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</si>
  <si>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</si>
  <si>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</si>
  <si>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</si>
  <si>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</si>
  <si>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</si>
  <si>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</si>
  <si>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</si>
  <si>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</si>
  <si>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</si>
  <si>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</si>
  <si>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</si>
  <si>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</si>
  <si>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</si>
  <si>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</si>
  <si>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</si>
  <si>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</si>
  <si>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</si>
  <si>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</si>
  <si>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</si>
  <si>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</si>
  <si>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</si>
  <si>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</si>
  <si>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</si>
  <si>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</si>
  <si>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</si>
  <si>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</si>
  <si>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</si>
  <si>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</si>
  <si>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</si>
  <si>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</si>
  <si>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</si>
  <si>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</si>
  <si>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</si>
  <si>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</si>
  <si>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</si>
  <si>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</si>
  <si>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</si>
  <si>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</si>
  <si>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</si>
  <si>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</si>
  <si>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</si>
  <si>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</si>
  <si>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</si>
  <si>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</si>
  <si>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</si>
  <si>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</si>
  <si>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</si>
  <si>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</si>
  <si>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</si>
  <si>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</si>
  <si>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</si>
  <si>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</si>
  <si>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</si>
  <si>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</si>
  <si>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</si>
  <si>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</si>
  <si>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</si>
  <si>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</si>
  <si>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</si>
  <si>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</si>
  <si>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</si>
  <si>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</si>
  <si>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</si>
  <si>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</si>
  <si>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</si>
  <si>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</si>
  <si>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</si>
  <si>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</si>
  <si>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</si>
  <si>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</si>
  <si>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</si>
  <si>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</si>
  <si>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</si>
  <si>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</si>
  <si>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</si>
  <si>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</si>
  <si>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</si>
  <si>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</si>
  <si>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</si>
  <si>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</si>
  <si>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</si>
  <si>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</si>
  <si>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</si>
  <si>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</si>
  <si>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</si>
  <si>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</si>
  <si>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</si>
  <si>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</si>
  <si>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</si>
  <si>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</si>
  <si>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</si>
  <si>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</si>
  <si>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</si>
  <si>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</si>
  <si>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</si>
  <si>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</si>
  <si>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</si>
  <si>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</si>
  <si>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</si>
  <si>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</si>
  <si>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</si>
  <si>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</si>
  <si>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</si>
  <si>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</si>
  <si>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</si>
  <si>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</si>
  <si>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</si>
  <si>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</si>
  <si>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</si>
  <si>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</si>
  <si>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</si>
  <si>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</si>
  <si>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</si>
  <si>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</si>
  <si>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</si>
  <si>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</si>
  <si>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</si>
  <si>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</si>
  <si>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</si>
  <si>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</si>
  <si>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</si>
  <si>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</si>
  <si>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</si>
  <si>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</si>
  <si>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</si>
  <si>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</si>
  <si>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</si>
  <si>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</si>
  <si>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</si>
  <si>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</si>
  <si>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</si>
  <si>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</si>
  <si>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</si>
  <si>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</si>
  <si>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</si>
  <si>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</si>
  <si>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</si>
  <si>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</si>
  <si>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</si>
  <si>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</si>
  <si>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</si>
  <si>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</si>
  <si>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</si>
  <si>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</si>
  <si>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</si>
  <si>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</si>
  <si>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</si>
  <si>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</si>
  <si>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</si>
  <si>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</si>
  <si>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</si>
  <si>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</si>
  <si>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</si>
  <si>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</si>
  <si>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</si>
  <si>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</si>
  <si>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</si>
  <si>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</si>
  <si>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</si>
  <si>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</si>
  <si>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</si>
  <si>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</si>
  <si>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</si>
  <si>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</si>
  <si>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</si>
  <si>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</si>
  <si>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</si>
  <si>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</si>
  <si>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</si>
  <si>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</si>
  <si>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</si>
  <si>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</si>
  <si>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</si>
  <si>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</si>
  <si>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</si>
  <si>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</si>
  <si>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</si>
  <si>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</si>
  <si>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</si>
  <si>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</si>
  <si>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</si>
  <si>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</si>
  <si>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</si>
  <si>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</si>
  <si>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</si>
  <si>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</si>
  <si>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</si>
  <si>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</si>
  <si>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</si>
  <si>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</si>
  <si>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</si>
  <si>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</si>
  <si>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</si>
  <si>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</si>
  <si>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</si>
  <si>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</si>
  <si>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</si>
  <si>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</si>
  <si>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</si>
  <si>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</si>
  <si>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</si>
  <si>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</si>
  <si>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</si>
  <si>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</si>
  <si>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</si>
  <si>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</si>
  <si>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</si>
  <si>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</si>
  <si>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</si>
  <si>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</si>
  <si>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</si>
  <si>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</si>
  <si>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</si>
  <si>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</si>
  <si>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</si>
  <si>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</si>
  <si>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</si>
  <si>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</si>
  <si>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</si>
  <si>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</si>
  <si>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</si>
  <si>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</si>
  <si>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</si>
  <si>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</si>
  <si>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</si>
  <si>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</si>
  <si>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</si>
  <si>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</si>
  <si>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</si>
  <si>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</si>
  <si>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</si>
  <si>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</si>
  <si>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</si>
  <si>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</si>
  <si>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</si>
  <si>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</si>
  <si>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</si>
  <si>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</si>
  <si>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</si>
  <si>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</si>
  <si>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</si>
  <si>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</si>
  <si>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</si>
  <si>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</si>
  <si>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</si>
  <si>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</si>
  <si>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</si>
  <si>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</si>
  <si>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</si>
  <si>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</si>
  <si>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</si>
  <si>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</si>
  <si>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</si>
  <si>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</si>
  <si>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</si>
  <si>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</si>
  <si>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</si>
  <si>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</si>
  <si>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</si>
  <si>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</si>
  <si>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</si>
  <si>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</si>
  <si>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</si>
  <si>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</si>
  <si>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</si>
  <si>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</si>
  <si>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</si>
  <si>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</si>
  <si>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</si>
  <si>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</si>
  <si>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</si>
  <si>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</si>
  <si>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</si>
  <si>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</si>
  <si>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</si>
  <si>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</si>
  <si>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</si>
  <si>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</si>
  <si>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</si>
  <si>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</si>
  <si>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</si>
  <si>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</si>
  <si>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</si>
  <si>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</si>
  <si>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</si>
  <si>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</si>
  <si>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</si>
  <si>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</si>
  <si>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</si>
  <si>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</si>
  <si>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</si>
  <si>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</si>
  <si>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</si>
  <si>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</si>
  <si>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</si>
  <si>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</si>
  <si>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</si>
  <si>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</si>
  <si>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</si>
  <si>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</si>
  <si>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</si>
  <si>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</si>
  <si>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</si>
  <si>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</si>
  <si>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</si>
  <si>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</si>
  <si>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</si>
  <si>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</si>
  <si>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</si>
  <si>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</si>
  <si>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</si>
  <si>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</si>
  <si>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</si>
  <si>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</si>
  <si>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</si>
  <si>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</si>
  <si>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</si>
  <si>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</si>
  <si>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</si>
  <si>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</si>
  <si>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</si>
  <si>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</si>
  <si>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</si>
  <si>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</si>
  <si>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</si>
  <si>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</si>
  <si>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</si>
  <si>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</si>
  <si>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</si>
  <si>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</si>
  <si>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</si>
  <si>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</si>
  <si>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</si>
  <si>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</si>
  <si>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</si>
  <si>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</si>
  <si>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</si>
  <si>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</si>
  <si>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</si>
  <si>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</si>
  <si>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</si>
  <si>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</si>
  <si>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</si>
  <si>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</si>
  <si>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</si>
  <si>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</si>
  <si>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</si>
  <si>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</si>
  <si>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</si>
  <si>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</si>
  <si>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</si>
  <si>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</si>
  <si>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</si>
  <si>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</si>
  <si>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</si>
  <si>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</si>
  <si>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</si>
  <si>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</si>
  <si>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</si>
  <si>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</si>
  <si>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</si>
  <si>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</si>
  <si>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</si>
  <si>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</si>
  <si>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</si>
  <si>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</si>
  <si>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</si>
  <si>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</si>
  <si>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</si>
  <si>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</si>
  <si>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</si>
  <si>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</si>
  <si>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</si>
  <si>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</si>
  <si>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</si>
  <si>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</si>
  <si>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</si>
  <si>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</si>
  <si>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</si>
  <si>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</si>
  <si>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</si>
  <si>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</si>
  <si>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</si>
  <si>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</si>
  <si>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</si>
  <si>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</si>
  <si>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</si>
  <si>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</si>
  <si>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</si>
  <si>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</si>
  <si>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</si>
  <si>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</si>
  <si>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</si>
  <si>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</si>
  <si>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</si>
  <si>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</si>
  <si>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</si>
  <si>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</si>
  <si>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</si>
  <si>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</si>
  <si>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</si>
  <si>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</si>
  <si>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</si>
  <si>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</si>
  <si>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</si>
  <si>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</si>
  <si>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</si>
  <si>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</si>
  <si>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</si>
  <si>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</si>
  <si>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</si>
  <si>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</si>
  <si>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</si>
  <si>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</si>
  <si>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</si>
  <si>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</si>
  <si>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</si>
  <si>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</si>
  <si>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</si>
  <si>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</si>
  <si>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</si>
  <si>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</si>
  <si>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</si>
  <si>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</si>
  <si>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</si>
  <si>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</si>
  <si>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</si>
  <si>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</si>
  <si>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</si>
  <si>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</si>
  <si>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</si>
  <si>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</si>
  <si>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</si>
  <si>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</si>
  <si>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</si>
  <si>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</si>
  <si>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</si>
  <si>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</si>
  <si>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</si>
  <si>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</si>
  <si>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</si>
  <si>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</si>
  <si>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</si>
  <si>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</si>
  <si>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</si>
  <si>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</si>
  <si>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</si>
  <si>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</si>
  <si>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</si>
  <si>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</si>
  <si>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</si>
  <si>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</si>
  <si>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</si>
  <si>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</si>
  <si>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</si>
  <si>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</si>
  <si>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</si>
  <si>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</si>
  <si>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</si>
  <si>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</si>
  <si>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</si>
  <si>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</si>
  <si>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</si>
  <si>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</si>
  <si>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</si>
  <si>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</si>
  <si>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</si>
  <si>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</si>
  <si>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</si>
  <si>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</si>
  <si>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</si>
  <si>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</si>
  <si>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</si>
  <si>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</si>
  <si>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</si>
  <si>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</si>
  <si>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</si>
  <si>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</si>
  <si>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</si>
  <si>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</si>
  <si>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</si>
  <si>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</si>
  <si>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</si>
  <si>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</si>
  <si>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</si>
  <si>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</si>
  <si>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</si>
  <si>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</si>
  <si>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</si>
  <si>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</si>
  <si>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</si>
  <si>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</si>
  <si>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</si>
  <si>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</si>
  <si>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</si>
  <si>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</si>
  <si>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</si>
  <si>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</si>
  <si>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</si>
  <si>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</si>
  <si>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</si>
  <si>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</si>
  <si>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</si>
  <si>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</si>
  <si>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</si>
  <si>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</si>
  <si>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</si>
  <si>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</si>
  <si>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</si>
  <si>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</si>
  <si>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</si>
  <si>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</si>
  <si>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</si>
  <si>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</si>
  <si>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</si>
  <si>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</si>
  <si>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</si>
  <si>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</si>
  <si>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</si>
  <si>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</si>
  <si>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</si>
  <si>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</si>
  <si>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</si>
  <si>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</si>
  <si>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</si>
  <si>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</si>
  <si>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</si>
  <si>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</si>
  <si>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</si>
  <si>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</si>
  <si>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</si>
  <si>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</si>
  <si>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</si>
  <si>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</si>
  <si>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</si>
  <si>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</si>
  <si>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</si>
  <si>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</si>
  <si>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</si>
  <si>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</si>
  <si>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</si>
  <si>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</si>
  <si>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</si>
  <si>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</si>
  <si>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</si>
  <si>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</si>
  <si>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</si>
  <si>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</si>
  <si>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</si>
  <si>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</si>
  <si>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</si>
  <si>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</si>
  <si>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</si>
  <si>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</si>
  <si>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</si>
  <si>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</si>
  <si>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</si>
  <si>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</si>
  <si>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</si>
  <si>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</si>
  <si>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</si>
  <si>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</si>
  <si>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</si>
  <si>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</si>
  <si>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</si>
  <si>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</si>
  <si>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</si>
  <si>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</si>
  <si>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</si>
  <si>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</si>
  <si>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</si>
  <si>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</si>
  <si>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</si>
  <si>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</si>
  <si>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</si>
  <si>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</si>
  <si>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</si>
  <si>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</si>
  <si>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</si>
  <si>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</si>
  <si>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</si>
  <si>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</si>
  <si>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</si>
  <si>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</si>
  <si>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</si>
  <si>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</si>
  <si>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</si>
  <si>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</si>
  <si>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</si>
  <si>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</si>
  <si>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</si>
  <si>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</si>
  <si>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</si>
  <si>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</si>
  <si>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</si>
  <si>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</si>
  <si>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</si>
  <si>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</si>
  <si>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</si>
  <si>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</si>
  <si>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</si>
  <si>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</si>
  <si>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</si>
  <si>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</si>
  <si>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</si>
  <si>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</si>
  <si>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</si>
  <si>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</si>
  <si>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</si>
  <si>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</si>
  <si>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</si>
  <si>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</si>
  <si>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</si>
  <si>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</si>
  <si>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</si>
  <si>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</si>
  <si>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</si>
  <si>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</si>
  <si>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</si>
  <si>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</si>
  <si>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</si>
  <si>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</si>
  <si>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</si>
  <si>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</si>
  <si>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</si>
  <si>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</si>
  <si>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</si>
  <si>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</si>
  <si>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</si>
  <si>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</si>
  <si>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</si>
  <si>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</si>
  <si>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</si>
  <si>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</si>
  <si>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</si>
  <si>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</si>
  <si>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</si>
  <si>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</si>
  <si>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</si>
  <si>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</si>
  <si>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</si>
  <si>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</si>
  <si>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</si>
  <si>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</si>
  <si>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</si>
  <si>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</si>
  <si>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</si>
  <si>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</si>
  <si>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</si>
  <si>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</si>
  <si>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</si>
  <si>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</si>
  <si>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</si>
  <si>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</si>
  <si>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</si>
  <si>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</si>
  <si>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</si>
  <si>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</si>
  <si>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</si>
  <si>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</si>
  <si>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</si>
  <si>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</si>
  <si>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</si>
  <si>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</si>
  <si>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</si>
  <si>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</si>
  <si>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</si>
  <si>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</si>
  <si>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</si>
  <si>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</si>
  <si>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</si>
  <si>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</si>
  <si>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</si>
  <si>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</si>
  <si>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</si>
  <si>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</si>
  <si>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</si>
  <si>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</si>
  <si>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</si>
  <si>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</si>
  <si>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</si>
  <si>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</si>
  <si>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</si>
  <si>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</si>
  <si>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</si>
  <si>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</si>
  <si>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</si>
  <si>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</si>
  <si>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</si>
  <si>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</si>
  <si>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</si>
  <si>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</si>
  <si>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</si>
  <si>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</si>
  <si>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</si>
  <si>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</si>
  <si>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</si>
  <si>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</si>
  <si>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</si>
  <si>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</si>
  <si>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</si>
  <si>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</si>
  <si>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</si>
  <si>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</si>
  <si>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</si>
  <si>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</si>
  <si>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</si>
  <si>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</si>
  <si>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</si>
  <si>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</si>
  <si>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</si>
  <si>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</si>
  <si>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</si>
  <si>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</si>
  <si>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</si>
  <si>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</si>
  <si>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</si>
  <si>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</si>
  <si>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</si>
  <si>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</si>
  <si>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</si>
  <si>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</si>
  <si>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</si>
  <si>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</si>
  <si>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</si>
  <si>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</si>
  <si>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</si>
  <si>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</si>
  <si>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</si>
  <si>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</si>
  <si>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</si>
  <si>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</si>
  <si>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</si>
  <si>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</si>
  <si>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</si>
  <si>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</si>
  <si>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</si>
  <si>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</si>
  <si>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</si>
  <si>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</si>
  <si>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</si>
  <si>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</si>
  <si>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</si>
  <si>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</si>
  <si>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</si>
  <si>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</si>
  <si>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</si>
  <si>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</si>
  <si>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</si>
  <si>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</si>
  <si>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</si>
  <si>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</si>
  <si>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</si>
  <si>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</si>
  <si>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</si>
  <si>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</si>
  <si>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</si>
  <si>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</si>
  <si>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</si>
  <si>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</si>
  <si>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</si>
  <si>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</si>
  <si>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</si>
  <si>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</si>
  <si>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</si>
  <si>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</si>
  <si>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</si>
  <si>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</si>
  <si>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</si>
  <si>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</si>
  <si>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</si>
  <si>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</si>
  <si>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</si>
  <si>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</si>
  <si>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</si>
  <si>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</si>
  <si>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</si>
  <si>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</si>
  <si>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</si>
  <si>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</si>
  <si>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</si>
  <si>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</si>
  <si>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</si>
  <si>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</si>
  <si>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</si>
  <si>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</si>
  <si>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</si>
  <si>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</si>
  <si>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</si>
  <si>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</si>
  <si>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</si>
  <si>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</si>
  <si>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</si>
  <si>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</si>
  <si>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</si>
  <si>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</si>
  <si>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</si>
  <si>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</si>
  <si>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</si>
  <si>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</si>
  <si>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</si>
  <si>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</si>
  <si>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</si>
  <si>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</si>
  <si>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</si>
  <si>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</si>
  <si>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</si>
  <si>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</si>
  <si>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</si>
  <si>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</si>
  <si>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</si>
  <si>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</si>
  <si>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</si>
  <si>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</si>
  <si>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</si>
  <si>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</si>
  <si>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</si>
  <si>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</si>
  <si>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</si>
  <si>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</si>
  <si>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</si>
  <si>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</si>
  <si>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</si>
  <si>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</si>
  <si>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</si>
  <si>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</si>
  <si>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</si>
  <si>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</si>
  <si>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</si>
  <si>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</si>
  <si>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</si>
  <si>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</si>
  <si>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</si>
  <si>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</si>
  <si>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</si>
  <si>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</si>
  <si>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</si>
  <si>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</si>
  <si>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</si>
  <si>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</si>
  <si>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</si>
  <si>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</si>
  <si>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</si>
  <si>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</si>
  <si>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</si>
  <si>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</si>
  <si>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</si>
  <si>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</si>
  <si>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</si>
  <si>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</si>
  <si>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</si>
  <si>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</si>
  <si>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</si>
  <si>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</si>
  <si>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</si>
  <si>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</si>
  <si>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</si>
  <si>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</si>
  <si>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</si>
  <si>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</si>
  <si>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</si>
  <si>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</si>
  <si>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</si>
  <si>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</si>
  <si>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</si>
  <si>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</si>
  <si>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</si>
  <si>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</si>
  <si>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</si>
  <si>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</si>
  <si>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</si>
  <si>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</si>
  <si>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</si>
  <si>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</si>
  <si>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</si>
  <si>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</si>
  <si>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</si>
  <si>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</si>
  <si>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</si>
  <si>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</si>
  <si>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</si>
  <si>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</si>
  <si>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</si>
  <si>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</si>
  <si>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</si>
  <si>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</si>
  <si>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</si>
  <si>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</si>
  <si>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</si>
  <si>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</si>
  <si>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</si>
  <si>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</si>
  <si>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</si>
  <si>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</si>
  <si>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</si>
  <si>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</si>
  <si>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</si>
  <si>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</si>
  <si>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</si>
  <si>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</si>
  <si>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</si>
  <si>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</si>
  <si>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</si>
  <si>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</si>
  <si>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</si>
  <si>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</si>
  <si>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</si>
  <si>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</si>
  <si>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</si>
  <si>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</si>
  <si>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</si>
  <si>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</si>
  <si>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</si>
  <si>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</si>
  <si>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</si>
  <si>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</si>
  <si>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</si>
  <si>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</si>
  <si>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</si>
  <si>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</si>
  <si>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</si>
  <si>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</si>
  <si>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</si>
  <si>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</si>
  <si>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</si>
  <si>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</si>
  <si>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</si>
  <si>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</si>
  <si>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</si>
  <si>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</si>
  <si>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</si>
  <si>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</si>
  <si>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</si>
  <si>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</si>
  <si>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</si>
  <si>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</si>
  <si>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</si>
  <si>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</si>
  <si>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</si>
  <si>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</si>
  <si>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</si>
  <si>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</si>
  <si>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</si>
  <si>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</si>
  <si>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</si>
  <si>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</si>
  <si>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</si>
  <si>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</si>
  <si>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</si>
  <si>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</si>
  <si>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</si>
  <si>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</si>
  <si>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</si>
  <si>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</si>
  <si>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</si>
  <si>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</si>
  <si>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</si>
  <si>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</si>
  <si>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</si>
  <si>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</si>
  <si>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</si>
  <si>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</si>
  <si>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</si>
  <si>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</si>
  <si>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</si>
  <si>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</si>
  <si>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</si>
  <si>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</si>
  <si>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</si>
  <si>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</si>
  <si>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</si>
  <si>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</si>
  <si>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</si>
  <si>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</si>
  <si>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</si>
  <si>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</si>
  <si>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</si>
  <si>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</si>
  <si>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</si>
  <si>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</si>
  <si>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</si>
  <si>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</si>
  <si>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</si>
  <si>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</si>
  <si>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</si>
  <si>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</si>
  <si>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</si>
  <si>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</si>
  <si>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</si>
  <si>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</si>
  <si>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</si>
  <si>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</si>
  <si>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</si>
  <si>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</si>
  <si>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</si>
  <si>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</si>
  <si>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</si>
  <si>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</si>
  <si>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</si>
  <si>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</si>
  <si>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</si>
  <si>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</si>
  <si>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</si>
  <si>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</si>
  <si>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</si>
  <si>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</si>
  <si>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</si>
  <si>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</si>
  <si>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</si>
  <si>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</si>
  <si>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</si>
  <si>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</si>
  <si>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</si>
  <si>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</si>
  <si>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</si>
  <si>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</si>
  <si>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</si>
  <si>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</si>
  <si>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</si>
  <si>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</si>
  <si>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</si>
  <si>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</si>
  <si>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</si>
  <si>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</si>
  <si>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</si>
  <si>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</si>
  <si>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</si>
  <si>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</si>
  <si>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</si>
  <si>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</si>
  <si>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</si>
  <si>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</si>
  <si>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</si>
  <si>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</si>
  <si>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</si>
  <si>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</si>
  <si>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</si>
  <si>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</si>
  <si>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</si>
  <si>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</si>
  <si>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</si>
  <si>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</si>
  <si>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</si>
  <si>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</si>
  <si>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</si>
  <si>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</si>
  <si>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</si>
  <si>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</si>
  <si>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</si>
  <si>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</si>
  <si>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</si>
  <si>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</si>
  <si>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</si>
  <si>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</si>
  <si>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</si>
  <si>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</si>
  <si>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</si>
  <si>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</si>
  <si>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</si>
  <si>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</si>
  <si>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</si>
  <si>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</si>
  <si>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</si>
  <si>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</si>
  <si>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</si>
  <si>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</si>
  <si>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</si>
  <si>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</si>
  <si>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</si>
  <si>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</si>
  <si>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</si>
  <si>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</si>
  <si>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</si>
  <si>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</si>
  <si>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</si>
  <si>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</si>
  <si>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</si>
  <si>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</si>
  <si>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</si>
  <si>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</si>
  <si>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</si>
  <si>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</si>
  <si>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</si>
  <si>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</si>
  <si>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</si>
  <si>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</si>
  <si>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</si>
  <si>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</si>
  <si>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</si>
  <si>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</si>
  <si>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</si>
  <si>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</si>
  <si>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</si>
  <si>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</si>
  <si>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</si>
  <si>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</si>
  <si>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</si>
  <si>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</si>
  <si>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</si>
  <si>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</si>
  <si>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</si>
  <si>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</si>
  <si>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</si>
  <si>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</si>
  <si>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</si>
  <si>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</si>
  <si>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</si>
  <si>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</si>
  <si>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</si>
  <si>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</si>
  <si>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</si>
  <si>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</si>
  <si>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</si>
  <si>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</si>
  <si>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</si>
  <si>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</si>
  <si>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</si>
  <si>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</si>
  <si>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</si>
  <si>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</si>
  <si>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</si>
  <si>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</si>
  <si>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</si>
  <si>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</si>
  <si>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</si>
  <si>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</si>
  <si>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</si>
  <si>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</si>
  <si>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</si>
  <si>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</si>
  <si>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</si>
  <si>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</si>
  <si>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</si>
  <si>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</si>
  <si>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</si>
  <si>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</si>
  <si>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</si>
  <si>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</si>
  <si>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</si>
  <si>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</si>
  <si>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</si>
  <si>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</si>
  <si>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</si>
  <si>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</si>
  <si>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</si>
  <si>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</si>
  <si>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</si>
  <si>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</si>
  <si>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</si>
  <si>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</si>
  <si>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</si>
  <si>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</si>
  <si>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</si>
  <si>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</si>
  <si>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</si>
  <si>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</si>
  <si>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</si>
  <si>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</si>
  <si>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</si>
  <si>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</si>
  <si>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</si>
  <si>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</si>
  <si>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</si>
  <si>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</si>
  <si>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</si>
  <si>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</si>
  <si>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</si>
  <si>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</si>
  <si>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</si>
  <si>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</si>
  <si>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</si>
  <si>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</si>
  <si>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</si>
  <si>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</si>
  <si>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</si>
  <si>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</si>
  <si>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</si>
  <si>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</si>
  <si>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</si>
  <si>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</si>
  <si>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</si>
  <si>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</si>
  <si>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</si>
  <si>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</si>
  <si>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</si>
  <si>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</si>
  <si>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</si>
  <si>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</si>
  <si>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</si>
  <si>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</si>
  <si>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</si>
  <si>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</si>
  <si>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</si>
  <si>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</si>
  <si>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</si>
  <si>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</si>
  <si>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</si>
  <si>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</si>
  <si>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</si>
  <si>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</si>
  <si>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</si>
  <si>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</si>
  <si>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</si>
  <si>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</si>
  <si>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</si>
  <si>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</si>
  <si>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</si>
  <si>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</si>
  <si>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</si>
  <si>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</si>
  <si>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</si>
  <si>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</si>
  <si>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</si>
  <si>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</si>
  <si>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</si>
  <si>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</si>
  <si>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</si>
  <si>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</si>
  <si>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</si>
  <si>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</si>
  <si>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</si>
  <si>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</si>
  <si>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</si>
  <si>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</si>
  <si>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</si>
  <si>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</si>
  <si>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</si>
  <si>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</si>
  <si>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</si>
  <si>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</si>
  <si>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</si>
  <si>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</si>
  <si>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</si>
  <si>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</si>
  <si>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</si>
  <si>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</si>
  <si>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</si>
  <si>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</si>
  <si>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</si>
  <si>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</si>
  <si>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</si>
  <si>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</si>
  <si>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</si>
  <si>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</si>
  <si>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</si>
  <si>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</si>
  <si>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</si>
  <si>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</si>
  <si>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</si>
  <si>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</si>
  <si>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</si>
  <si>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</si>
  <si>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</si>
  <si>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</si>
  <si>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</si>
  <si>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</si>
  <si>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</si>
  <si>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</si>
  <si>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</si>
  <si>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</si>
  <si>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</si>
  <si>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</si>
  <si>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</si>
  <si>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</si>
  <si>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</si>
  <si>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</si>
  <si>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</si>
  <si>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</si>
  <si>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</si>
  <si>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</si>
  <si>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</si>
  <si>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</si>
  <si>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</si>
  <si>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</si>
  <si>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</si>
  <si>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</si>
  <si>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</si>
  <si>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</si>
  <si>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</si>
  <si>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</si>
  <si>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</si>
  <si>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</si>
  <si>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</si>
  <si>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</si>
  <si>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</si>
  <si>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</si>
  <si>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</si>
  <si>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</si>
  <si>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</si>
  <si>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</si>
  <si>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</si>
  <si>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</si>
  <si>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</si>
  <si>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</si>
  <si>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</si>
  <si>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</si>
  <si>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</si>
  <si>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</si>
  <si>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</si>
  <si>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</si>
  <si>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</si>
  <si>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</si>
  <si>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</si>
  <si>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</si>
  <si>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</si>
  <si>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</si>
  <si>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</si>
  <si>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</si>
  <si>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</si>
  <si>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</si>
  <si>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</si>
  <si>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</si>
  <si>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</si>
  <si>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</si>
  <si>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</si>
  <si>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</si>
  <si>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</si>
  <si>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</si>
  <si>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</si>
  <si>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</si>
  <si>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</si>
  <si>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</si>
  <si>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</si>
  <si>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</si>
  <si>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</si>
  <si>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</si>
  <si>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</si>
  <si>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</si>
  <si>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</si>
  <si>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</si>
  <si>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</si>
  <si>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</si>
  <si>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</si>
  <si>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</si>
  <si>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</si>
  <si>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</si>
  <si>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</si>
  <si>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</si>
  <si>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</si>
  <si>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</si>
  <si>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</si>
  <si>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</si>
  <si>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</si>
  <si>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</si>
  <si>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</si>
  <si>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</si>
  <si>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</si>
  <si>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</si>
  <si>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</si>
  <si>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</si>
  <si>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</si>
  <si>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</si>
  <si>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</si>
  <si>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</si>
  <si>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</si>
  <si>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</si>
  <si>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</si>
  <si>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</si>
  <si>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</si>
  <si>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</si>
  <si>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</si>
  <si>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</si>
  <si>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</si>
  <si>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</si>
  <si>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</si>
  <si>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</si>
  <si>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</si>
  <si>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</si>
  <si>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</si>
  <si>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</si>
  <si>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</si>
  <si>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</si>
  <si>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</si>
  <si>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</si>
  <si>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</si>
  <si>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</si>
  <si>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</si>
  <si>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</si>
  <si>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</si>
  <si>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</si>
  <si>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</si>
  <si>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</si>
  <si>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</si>
  <si>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</si>
  <si>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</si>
  <si>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</si>
  <si>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</si>
  <si>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</si>
  <si>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</si>
  <si>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</si>
  <si>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</si>
  <si>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</si>
  <si>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</si>
  <si>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</si>
  <si>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</si>
  <si>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</si>
  <si>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</si>
  <si>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</si>
  <si>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</si>
  <si>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</si>
  <si>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</si>
  <si>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</si>
  <si>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</si>
  <si>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</si>
  <si>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</si>
  <si>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</si>
  <si>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</si>
  <si>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</si>
  <si>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</si>
  <si>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</si>
  <si>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</si>
  <si>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</si>
  <si>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</si>
  <si>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</si>
  <si>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</si>
  <si>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</si>
  <si>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</si>
  <si>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</si>
  <si>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</si>
  <si>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</si>
  <si>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</si>
  <si>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</si>
  <si>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</si>
  <si>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</si>
  <si>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</si>
  <si>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</si>
  <si>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</si>
  <si>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</si>
  <si>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</si>
  <si>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</si>
  <si>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</si>
  <si>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</si>
  <si>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</si>
  <si>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</si>
  <si>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</si>
  <si>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</si>
  <si>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</si>
  <si>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</si>
  <si>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</si>
  <si>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</si>
  <si>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</si>
  <si>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</si>
  <si>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</si>
  <si>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</si>
  <si>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</si>
  <si>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</si>
  <si>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</si>
  <si>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</si>
  <si>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</si>
  <si>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</si>
  <si>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</si>
  <si>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</si>
  <si>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</si>
  <si>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</si>
  <si>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</si>
  <si>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</si>
  <si>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</si>
  <si>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</si>
  <si>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</si>
  <si>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</si>
  <si>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</si>
  <si>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</si>
  <si>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</si>
  <si>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</si>
  <si>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</si>
  <si>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</si>
  <si>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</si>
  <si>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</si>
  <si>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</si>
  <si>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</si>
  <si>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</si>
  <si>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</si>
  <si>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</si>
  <si>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</si>
  <si>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</si>
  <si>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</si>
  <si>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</si>
  <si>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</si>
  <si>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</si>
  <si>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</si>
  <si>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</si>
  <si>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</si>
  <si>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</si>
  <si>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</si>
  <si>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</si>
  <si>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</si>
  <si>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</si>
  <si>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</si>
  <si>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</si>
  <si>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</si>
  <si>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</si>
  <si>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</si>
  <si>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</si>
  <si>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</si>
  <si>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</si>
  <si>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</si>
  <si>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</si>
  <si>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</si>
  <si>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</si>
  <si>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</si>
  <si>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</si>
  <si>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</si>
  <si>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</si>
  <si>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</si>
  <si>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</si>
  <si>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</si>
  <si>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</si>
  <si>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</si>
  <si>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</si>
  <si>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</si>
  <si>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</si>
  <si>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</si>
  <si>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</si>
  <si>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</si>
  <si>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</si>
  <si>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</si>
  <si>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</si>
  <si>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</si>
  <si>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</si>
  <si>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</si>
  <si>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</si>
  <si>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</si>
  <si>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</si>
  <si>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</si>
  <si>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</si>
  <si>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</si>
  <si>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</si>
  <si>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</si>
  <si>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</si>
  <si>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</si>
  <si>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</si>
  <si>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</si>
  <si>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</si>
  <si>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</si>
  <si>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</si>
  <si>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</si>
  <si>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</si>
  <si>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</si>
  <si>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</si>
  <si>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</si>
  <si>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</si>
  <si>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</si>
  <si>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</si>
  <si>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</si>
  <si>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</si>
  <si>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</si>
  <si>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</si>
  <si>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</si>
  <si>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</si>
  <si>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</si>
  <si>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</si>
  <si>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</si>
  <si>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</si>
  <si>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</si>
  <si>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</si>
  <si>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</si>
  <si>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</si>
  <si>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</si>
  <si>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</si>
  <si>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</si>
  <si>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</si>
  <si>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</si>
  <si>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</si>
  <si>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</si>
  <si>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</si>
  <si>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</si>
  <si>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</si>
  <si>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</si>
  <si>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</si>
  <si>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</si>
  <si>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</si>
  <si>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</si>
  <si>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</si>
  <si>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</si>
  <si>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</si>
  <si>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</si>
  <si>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</si>
  <si>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</si>
  <si>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</si>
  <si>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</si>
  <si>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</si>
  <si>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</si>
  <si>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</si>
  <si>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</si>
  <si>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</si>
  <si>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</si>
  <si>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</si>
  <si>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</si>
  <si>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</si>
  <si>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</si>
  <si>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</si>
  <si>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</si>
  <si>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</si>
  <si>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</si>
  <si>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</si>
  <si>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</si>
  <si>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</si>
  <si>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</si>
  <si>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</si>
  <si>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</si>
  <si>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</si>
  <si>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</si>
  <si>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</si>
  <si>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</si>
  <si>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</si>
  <si>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</si>
  <si>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</si>
  <si>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</si>
  <si>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</si>
  <si>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</si>
  <si>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</si>
  <si>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</si>
  <si>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</si>
  <si>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</si>
  <si>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</si>
  <si>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</si>
  <si>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</si>
  <si>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</si>
  <si>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</si>
  <si>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</si>
  <si>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</si>
  <si>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</si>
  <si>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</si>
  <si>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</si>
  <si>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</si>
  <si>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</si>
  <si>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</si>
  <si>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</si>
  <si>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</si>
  <si>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</si>
  <si>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</si>
  <si>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</si>
  <si>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</si>
  <si>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</si>
  <si>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</si>
  <si>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</si>
  <si>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</si>
  <si>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</si>
  <si>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</si>
  <si>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</si>
  <si>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</si>
  <si>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</si>
  <si>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</si>
  <si>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</si>
  <si>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</si>
  <si>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</si>
  <si>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</si>
  <si>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</si>
  <si>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</si>
  <si>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</si>
  <si>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</si>
  <si>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</si>
  <si>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</si>
  <si>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</si>
  <si>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</si>
  <si>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</si>
  <si>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</si>
  <si>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</si>
  <si>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</si>
  <si>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</si>
  <si>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</si>
  <si>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</si>
  <si>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</si>
  <si>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</si>
  <si>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</si>
  <si>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</si>
  <si>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</si>
  <si>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</si>
  <si>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</si>
  <si>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</si>
  <si>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</si>
  <si>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</si>
  <si>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</si>
  <si>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</si>
  <si>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</si>
  <si>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</si>
  <si>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</si>
  <si>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</si>
  <si>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</si>
  <si>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</si>
  <si>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</si>
  <si>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</si>
  <si>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</si>
  <si>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</si>
  <si>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</si>
  <si>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</si>
  <si>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</si>
  <si>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</si>
  <si>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</si>
  <si>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</si>
  <si>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</si>
  <si>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</si>
  <si>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</si>
  <si>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</si>
  <si>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</si>
  <si>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</si>
  <si>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</si>
  <si>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</si>
  <si>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</si>
  <si>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</si>
  <si>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</si>
  <si>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</si>
  <si>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</si>
  <si>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</si>
  <si>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</si>
  <si>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</si>
  <si>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</si>
  <si>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</si>
  <si>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</si>
  <si>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</si>
  <si>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</si>
  <si>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</si>
  <si>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</si>
  <si>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</si>
  <si>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</si>
  <si>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</si>
  <si>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</si>
  <si>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</si>
  <si>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</si>
  <si>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</si>
  <si>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</si>
  <si>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</si>
  <si>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</si>
  <si>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</si>
  <si>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</si>
  <si>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</si>
  <si>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</si>
  <si>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</si>
  <si>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</si>
  <si>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</si>
  <si>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</si>
  <si>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</si>
  <si>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</si>
  <si>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</si>
  <si>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</si>
  <si>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</si>
  <si>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</si>
  <si>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</si>
  <si>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</si>
  <si>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</si>
  <si>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</si>
  <si>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</si>
  <si>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</si>
  <si>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</si>
  <si>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</si>
  <si>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</si>
  <si>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</si>
  <si>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</si>
  <si>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</si>
  <si>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</si>
  <si>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</si>
  <si>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</si>
  <si>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</si>
  <si>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</si>
  <si>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</si>
  <si>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</si>
  <si>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</si>
  <si>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</si>
  <si>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</si>
  <si>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</si>
  <si>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</si>
  <si>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</si>
  <si>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</si>
  <si>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</si>
  <si>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</si>
  <si>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</si>
  <si>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</si>
  <si>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</si>
  <si>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</si>
  <si>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</si>
  <si>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</si>
  <si>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</si>
  <si>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</si>
  <si>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</si>
  <si>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</si>
  <si>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</si>
  <si>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</si>
  <si>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</si>
  <si>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</si>
  <si>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</si>
  <si>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</si>
  <si>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</si>
  <si>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</si>
  <si>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</si>
  <si>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</si>
  <si>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</si>
  <si>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</si>
  <si>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</si>
  <si>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</si>
  <si>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</si>
  <si>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</si>
  <si>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</si>
  <si>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</si>
  <si>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</si>
  <si>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</si>
  <si>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</si>
  <si>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</si>
  <si>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</si>
  <si>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</si>
  <si>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</si>
  <si>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</si>
  <si>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</si>
  <si>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</si>
  <si>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</si>
  <si>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</si>
  <si>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</si>
  <si>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</si>
  <si>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</si>
  <si>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</si>
  <si>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</si>
  <si>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</si>
  <si>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</si>
  <si>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</si>
  <si>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</si>
  <si>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</si>
  <si>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</si>
  <si>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</si>
  <si>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</si>
  <si>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</si>
  <si>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</si>
  <si>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</si>
  <si>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</si>
  <si>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</si>
  <si>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</si>
  <si>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</si>
  <si>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</si>
  <si>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</si>
  <si>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</si>
  <si>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</si>
  <si>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</si>
  <si>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</si>
  <si>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</si>
  <si>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</si>
  <si>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</si>
  <si>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</si>
  <si>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</si>
  <si>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</si>
  <si>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</si>
  <si>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</si>
  <si>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</si>
  <si>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</si>
  <si>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</si>
  <si>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</si>
  <si>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</si>
  <si>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</si>
  <si>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</si>
  <si>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</si>
  <si>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</si>
  <si>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</si>
  <si>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</si>
  <si>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</si>
  <si>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</si>
  <si>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</si>
  <si>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</si>
  <si>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</si>
  <si>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</si>
  <si>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</si>
  <si>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</si>
  <si>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</si>
  <si>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</si>
  <si>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</si>
  <si>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</si>
  <si>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</si>
  <si>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</si>
  <si>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</si>
  <si>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</si>
  <si>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</si>
  <si>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</si>
  <si>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</si>
  <si>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</si>
  <si>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</si>
  <si>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</si>
  <si>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</si>
  <si>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</si>
  <si>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</si>
  <si>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</si>
  <si>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</si>
  <si>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</si>
  <si>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</si>
  <si>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</si>
  <si>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</si>
  <si>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</si>
  <si>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</si>
  <si>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</si>
  <si>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</si>
  <si>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</si>
  <si>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</si>
  <si>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</si>
  <si>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</si>
  <si>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</si>
  <si>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</si>
  <si>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</si>
  <si>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</si>
  <si>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</si>
  <si>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</si>
  <si>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</si>
  <si>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</si>
  <si>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</si>
  <si>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</si>
  <si>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</si>
  <si>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</si>
  <si>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</si>
  <si>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</si>
  <si>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</si>
  <si>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</si>
  <si>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</si>
  <si>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</si>
  <si>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</si>
  <si>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</si>
  <si>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</si>
  <si>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</si>
  <si>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</si>
  <si>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</si>
  <si>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</si>
  <si>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</si>
  <si>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</si>
  <si>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</si>
  <si>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</si>
  <si>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</si>
  <si>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</si>
  <si>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</si>
  <si>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</si>
  <si>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</si>
  <si>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</si>
  <si>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</si>
  <si>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</si>
  <si>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</si>
  <si>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</si>
  <si>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</si>
  <si>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</si>
  <si>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</si>
  <si>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</si>
  <si>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</si>
  <si>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</si>
  <si>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</si>
  <si>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</si>
  <si>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</si>
  <si>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</si>
  <si>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</si>
  <si>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</si>
  <si>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</si>
  <si>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</si>
  <si>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</si>
  <si>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</si>
  <si>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</si>
  <si>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</si>
  <si>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</si>
  <si>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</si>
  <si>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</si>
  <si>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</si>
  <si>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</si>
  <si>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</si>
  <si>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</si>
  <si>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</si>
  <si>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</si>
  <si>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</si>
  <si>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</si>
  <si>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</si>
  <si>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</si>
  <si>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</si>
  <si>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</si>
  <si>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</si>
  <si>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</si>
  <si>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</si>
  <si>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</si>
  <si>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</si>
  <si>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</si>
  <si>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</si>
  <si>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</si>
  <si>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</si>
  <si>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</si>
  <si>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</si>
  <si>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</si>
  <si>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</si>
  <si>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</si>
  <si>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</si>
  <si>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</si>
  <si>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</si>
  <si>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</si>
  <si>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</si>
  <si>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</si>
  <si>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</si>
  <si>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</si>
  <si>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</si>
  <si>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</si>
  <si>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</si>
  <si>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</si>
  <si>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</si>
  <si>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</si>
  <si>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</si>
  <si>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</si>
  <si>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</si>
  <si>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</si>
  <si>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</si>
  <si>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</si>
  <si>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</si>
  <si>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</si>
  <si>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</si>
  <si>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</si>
  <si>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</si>
  <si>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</si>
  <si>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</si>
  <si>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</si>
  <si>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</si>
  <si>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</si>
  <si>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</si>
  <si>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</si>
  <si>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</si>
  <si>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</si>
  <si>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</si>
  <si>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</si>
  <si>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</si>
  <si>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</si>
  <si>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</si>
  <si>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</si>
  <si>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</si>
  <si>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</si>
  <si>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</si>
  <si>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</si>
  <si>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</si>
  <si>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</si>
  <si>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</si>
  <si>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</si>
  <si>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</si>
  <si>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</si>
  <si>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</si>
  <si>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</si>
  <si>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</si>
  <si>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</si>
  <si>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</si>
  <si>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</si>
  <si>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</si>
  <si>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</si>
  <si>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</si>
  <si>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</si>
  <si>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</si>
  <si>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</si>
  <si>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</si>
  <si>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</si>
  <si>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</si>
  <si>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</si>
  <si>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</si>
  <si>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</si>
  <si>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</si>
  <si>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</si>
  <si>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</si>
  <si>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</si>
  <si>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</si>
  <si>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</si>
  <si>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</si>
  <si>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</si>
  <si>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</si>
  <si>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</si>
  <si>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</si>
  <si>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</si>
  <si>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</si>
  <si>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</si>
  <si>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</si>
  <si>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</si>
  <si>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</si>
  <si>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</si>
  <si>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</si>
  <si>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</si>
  <si>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</si>
  <si>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</si>
  <si>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</si>
  <si>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</si>
  <si>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</si>
  <si>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</si>
  <si>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</si>
  <si>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</si>
  <si>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</si>
  <si>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</si>
  <si>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</si>
  <si>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</si>
  <si>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</si>
  <si>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</si>
  <si>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</si>
  <si>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</si>
  <si>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</si>
  <si>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</si>
  <si>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</si>
  <si>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</si>
  <si>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</si>
  <si>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</si>
  <si>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</si>
  <si>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</si>
  <si>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</si>
  <si>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</si>
  <si>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</si>
  <si>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</si>
  <si>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</si>
  <si>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</si>
  <si>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</si>
  <si>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</si>
  <si>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</si>
  <si>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</si>
  <si>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</si>
  <si>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</si>
  <si>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</si>
  <si>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</si>
  <si>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</si>
  <si>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</si>
  <si>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</si>
  <si>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</si>
  <si>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</si>
  <si>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</si>
  <si>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</si>
  <si>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</si>
  <si>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</si>
  <si>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</si>
  <si>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</si>
  <si>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</si>
  <si>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</si>
  <si>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</si>
  <si>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</si>
  <si>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</si>
  <si>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</si>
  <si>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</si>
  <si>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</si>
  <si>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</si>
  <si>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</si>
  <si>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</si>
  <si>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</si>
  <si>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</si>
  <si>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</si>
  <si>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</si>
  <si>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</si>
  <si>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</si>
  <si>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</si>
  <si>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</si>
  <si>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</si>
  <si>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</si>
  <si>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</si>
  <si>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</si>
  <si>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</si>
  <si>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</si>
  <si>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</si>
  <si>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</si>
  <si>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</si>
  <si>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</si>
  <si>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</si>
  <si>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</si>
  <si>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</si>
  <si>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</si>
  <si>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</si>
  <si>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</si>
  <si>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</si>
  <si>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</si>
  <si>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</si>
  <si>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</si>
  <si>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</si>
  <si>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</si>
  <si>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</si>
  <si>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</si>
  <si>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</si>
  <si>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</si>
  <si>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</si>
  <si>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</si>
  <si>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</si>
  <si>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</si>
  <si>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</si>
  <si>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</si>
  <si>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</si>
  <si>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</si>
  <si>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</si>
  <si>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</si>
  <si>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</si>
  <si>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</si>
  <si>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</si>
  <si>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</si>
  <si>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</si>
  <si>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</si>
  <si>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</si>
  <si>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</si>
  <si>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</si>
  <si>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</si>
  <si>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</si>
  <si>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</si>
  <si>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</si>
  <si>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</si>
  <si>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</si>
  <si>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</si>
  <si>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</si>
  <si>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</si>
  <si>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</si>
  <si>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</si>
  <si>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</si>
  <si>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</si>
  <si>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</si>
  <si>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</si>
  <si>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</si>
  <si>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</si>
  <si>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</si>
  <si>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</si>
  <si>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</si>
  <si>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</si>
  <si>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</si>
  <si>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</si>
  <si>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</si>
  <si>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</si>
  <si>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</si>
  <si>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</si>
  <si>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</si>
  <si>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</si>
  <si>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</si>
  <si>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</si>
  <si>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</si>
  <si>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</si>
  <si>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</si>
  <si>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</si>
  <si>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</si>
  <si>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</si>
  <si>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</si>
  <si>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</si>
  <si>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</si>
  <si>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</si>
  <si>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</si>
  <si>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</si>
  <si>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</si>
  <si>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</si>
  <si>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</si>
  <si>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</si>
  <si>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</si>
  <si>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</si>
  <si>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</si>
  <si>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</si>
  <si>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</si>
  <si>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</si>
  <si>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</si>
  <si>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</si>
  <si>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</si>
  <si>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</si>
  <si>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</si>
  <si>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</si>
  <si>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</si>
  <si>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</si>
  <si>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</si>
  <si>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</si>
  <si>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</si>
  <si>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</si>
  <si>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</si>
  <si>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</si>
  <si>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</si>
  <si>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</si>
  <si>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</si>
  <si>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</si>
  <si>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</si>
  <si>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</si>
  <si>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</si>
  <si>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</si>
  <si>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</si>
  <si>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</si>
  <si>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</si>
  <si>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</si>
  <si>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</si>
  <si>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</si>
  <si>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</si>
  <si>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</si>
  <si>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</si>
  <si>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</si>
  <si>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</si>
  <si>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</si>
  <si>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</si>
  <si>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</si>
  <si>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</si>
  <si>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</si>
  <si>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</si>
  <si>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</si>
  <si>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</si>
  <si>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</si>
  <si>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</si>
  <si>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</si>
  <si>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</si>
  <si>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</si>
  <si>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</si>
  <si>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</si>
  <si>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</si>
  <si>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</si>
  <si>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</si>
  <si>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</si>
  <si>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</si>
  <si>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</si>
  <si>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</si>
  <si>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</si>
  <si>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</si>
  <si>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</si>
  <si>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</si>
  <si>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</si>
  <si>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</si>
  <si>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</si>
  <si>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</si>
  <si>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</si>
  <si>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</si>
  <si>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</si>
  <si>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</si>
  <si>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</si>
  <si>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</si>
  <si>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</si>
  <si>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</si>
  <si>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</si>
  <si>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</si>
  <si>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</si>
  <si>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</si>
  <si>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</si>
  <si>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</si>
  <si>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</si>
  <si>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</si>
  <si>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</si>
  <si>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</si>
  <si>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</si>
  <si>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</si>
  <si>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</si>
  <si>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</si>
  <si>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</si>
  <si>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</si>
  <si>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</si>
  <si>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</si>
  <si>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</si>
  <si>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</si>
  <si>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</si>
  <si>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</si>
  <si>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</si>
  <si>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</si>
  <si>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</si>
  <si>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</si>
  <si>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</si>
  <si>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</si>
  <si>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</si>
  <si>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</si>
  <si>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</si>
  <si>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</si>
  <si>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</si>
  <si>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</si>
  <si>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</si>
  <si>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</si>
  <si>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</si>
  <si>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</si>
  <si>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</si>
  <si>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</si>
  <si>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</si>
  <si>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</si>
  <si>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</si>
  <si>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</si>
  <si>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</si>
  <si>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</si>
  <si>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</si>
  <si>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</si>
  <si>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</si>
  <si>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</si>
  <si>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</si>
  <si>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</si>
  <si>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</si>
  <si>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</si>
  <si>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</si>
  <si>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</si>
  <si>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</si>
  <si>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</si>
  <si>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</si>
  <si>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</si>
  <si>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</si>
  <si>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</si>
  <si>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</si>
  <si>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</si>
  <si>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</si>
  <si>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</si>
  <si>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</si>
  <si>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</si>
  <si>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</si>
  <si>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</si>
  <si>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</si>
  <si>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</si>
  <si>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</si>
  <si>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</si>
  <si>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</si>
  <si>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</si>
  <si>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</si>
  <si>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</si>
  <si>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</si>
  <si>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</si>
  <si>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</si>
  <si>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</si>
  <si>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</si>
  <si>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</si>
  <si>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</si>
  <si>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</si>
  <si>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</si>
  <si>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</si>
  <si>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</si>
  <si>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</si>
  <si>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</si>
  <si>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</si>
  <si>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</si>
  <si>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</si>
  <si>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</si>
  <si>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</si>
  <si>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</si>
  <si>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</si>
  <si>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</si>
  <si>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</si>
  <si>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</si>
  <si>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</si>
  <si>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</si>
  <si>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</si>
  <si>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</si>
  <si>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</si>
  <si>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</si>
  <si>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</si>
  <si>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</si>
  <si>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</si>
  <si>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</si>
  <si>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</si>
  <si>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</si>
  <si>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</si>
  <si>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</si>
  <si>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</si>
  <si>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</si>
  <si>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</si>
  <si>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</si>
  <si>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</si>
  <si>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</si>
  <si>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</si>
  <si>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</si>
  <si>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</si>
  <si>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</si>
  <si>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</si>
  <si>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</si>
  <si>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</si>
  <si>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</si>
  <si>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</si>
  <si>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</si>
  <si>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</si>
  <si>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</si>
  <si>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</si>
  <si>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</si>
  <si>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</si>
  <si>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</si>
  <si>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</si>
  <si>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</si>
  <si>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</si>
  <si>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</si>
  <si>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</si>
  <si>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</si>
  <si>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</si>
  <si>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</si>
  <si>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</si>
  <si>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</si>
  <si>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</si>
  <si>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</si>
  <si>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</si>
  <si>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</si>
  <si>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</si>
  <si>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</si>
  <si>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</si>
  <si>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</si>
  <si>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</si>
  <si>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</si>
  <si>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</si>
  <si>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</si>
  <si>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</si>
  <si>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</si>
  <si>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</si>
  <si>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</si>
  <si>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</si>
  <si>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</si>
  <si>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</si>
  <si>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</si>
  <si>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</si>
  <si>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</si>
  <si>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</si>
  <si>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</si>
  <si>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</si>
  <si>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</si>
  <si>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</si>
  <si>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</si>
  <si>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</si>
  <si>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</si>
  <si>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</si>
  <si>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</si>
  <si>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</si>
  <si>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</si>
  <si>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</si>
  <si>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</si>
  <si>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</si>
  <si>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</si>
  <si>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</si>
  <si>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</si>
  <si>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</si>
  <si>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</si>
  <si>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</si>
  <si>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</si>
  <si>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</si>
  <si>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</si>
  <si>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</si>
  <si>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</si>
  <si>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</si>
  <si>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</si>
  <si>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</si>
  <si>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</si>
  <si>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</si>
  <si>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</si>
  <si>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</si>
  <si>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</si>
  <si>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</si>
  <si>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</si>
  <si>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</si>
  <si>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</si>
  <si>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</si>
  <si>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</si>
  <si>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</si>
  <si>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</si>
  <si>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</si>
  <si>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</si>
  <si>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</si>
  <si>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</si>
  <si>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</si>
  <si>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</si>
  <si>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</si>
  <si>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</si>
  <si>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</si>
  <si>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</si>
  <si>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</si>
  <si>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</si>
  <si>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</si>
  <si>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</si>
  <si>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</si>
  <si>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</si>
  <si>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</si>
  <si>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</si>
  <si>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</si>
  <si>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</si>
  <si>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</si>
  <si>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</si>
  <si>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</si>
  <si>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</si>
  <si>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</si>
  <si>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</si>
  <si>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</si>
  <si>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</si>
  <si>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</si>
  <si>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</si>
  <si>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</si>
  <si>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</si>
  <si>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</si>
  <si>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</si>
  <si>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</si>
  <si>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</si>
  <si>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</si>
  <si>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</si>
  <si>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</si>
  <si>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</si>
  <si>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</si>
  <si>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</si>
  <si>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</si>
  <si>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</si>
  <si>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</si>
  <si>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</si>
  <si>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</si>
  <si>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</si>
  <si>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</si>
  <si>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</si>
  <si>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</si>
  <si>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</si>
  <si>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</si>
  <si>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</si>
  <si>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</si>
  <si>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</si>
  <si>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</si>
  <si>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</si>
  <si>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</si>
  <si>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</si>
  <si>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</si>
  <si>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</si>
  <si>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</si>
  <si>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</si>
  <si>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</si>
  <si>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</si>
  <si>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</si>
  <si>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</si>
  <si>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</si>
  <si>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</si>
  <si>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</si>
  <si>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</si>
  <si>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</si>
  <si>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</si>
  <si>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</si>
  <si>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</si>
  <si>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</si>
  <si>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</si>
  <si>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</si>
  <si>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</si>
  <si>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</si>
  <si>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</si>
  <si>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</si>
  <si>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</si>
  <si>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</si>
  <si>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</si>
  <si>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</si>
  <si>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</si>
  <si>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</si>
  <si>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</si>
  <si>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</si>
  <si>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</si>
  <si>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</si>
  <si>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</si>
  <si>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</si>
  <si>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</si>
  <si>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</si>
  <si>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</si>
  <si>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</si>
  <si>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</si>
  <si>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</si>
  <si>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</si>
  <si>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</si>
  <si>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</si>
  <si>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</si>
  <si>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</si>
  <si>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</si>
  <si>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</si>
  <si>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</si>
  <si>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</si>
  <si>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</si>
  <si>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</si>
  <si>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</si>
  <si>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</si>
  <si>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</si>
  <si>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</si>
  <si>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</si>
  <si>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</si>
  <si>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</si>
  <si>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</si>
  <si>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</si>
  <si>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</si>
  <si>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</si>
  <si>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</si>
  <si>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</si>
  <si>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</si>
  <si>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</si>
  <si>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</si>
  <si>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</si>
  <si>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</si>
  <si>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</si>
  <si>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</si>
  <si>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</si>
  <si>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</si>
  <si>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</si>
  <si>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</si>
  <si>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</si>
  <si>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</si>
  <si>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</si>
  <si>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</si>
  <si>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</si>
  <si>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</si>
  <si>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</si>
  <si>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</si>
  <si>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</si>
  <si>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</si>
  <si>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</si>
  <si>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</si>
  <si>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</si>
  <si>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</si>
  <si>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</si>
  <si>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</si>
  <si>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</si>
  <si>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</si>
  <si>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</si>
  <si>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</si>
  <si>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</si>
  <si>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</si>
  <si>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</si>
  <si>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</si>
  <si>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</si>
  <si>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</si>
  <si>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</si>
  <si>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</si>
  <si>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</si>
  <si>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</si>
  <si>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</si>
  <si>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</si>
  <si>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</si>
  <si>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</si>
  <si>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</si>
  <si>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</si>
  <si>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</si>
  <si>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</si>
  <si>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</si>
  <si>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</si>
  <si>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</si>
  <si>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</si>
  <si>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</si>
  <si>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</si>
  <si>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</si>
  <si>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</si>
  <si>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</si>
  <si>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</si>
  <si>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</si>
  <si>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</si>
  <si>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</si>
  <si>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</si>
  <si>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</si>
  <si>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</si>
  <si>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</si>
  <si>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</si>
  <si>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</si>
  <si>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</si>
  <si>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</si>
  <si>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</si>
  <si>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</si>
  <si>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</si>
  <si>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</si>
  <si>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</si>
  <si>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</si>
  <si>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</si>
  <si>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</si>
  <si>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</si>
  <si>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</si>
  <si>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</si>
  <si>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</si>
  <si>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</si>
  <si>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</si>
  <si>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</si>
  <si>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</si>
  <si>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</si>
  <si>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</si>
  <si>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</si>
  <si>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</si>
  <si>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</si>
  <si>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</si>
  <si>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</si>
  <si>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</si>
  <si>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</si>
  <si>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</si>
  <si>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</si>
  <si>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</si>
  <si>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</si>
  <si>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</si>
  <si>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</si>
  <si>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</si>
  <si>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</si>
  <si>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</si>
  <si>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</si>
  <si>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</si>
  <si>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</si>
  <si>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</si>
  <si>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</si>
  <si>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</si>
  <si>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</si>
  <si>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</si>
  <si>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</si>
  <si>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</si>
  <si>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</si>
  <si>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</si>
  <si>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</si>
  <si>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</si>
  <si>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</si>
  <si>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</si>
  <si>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</si>
  <si>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</si>
  <si>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</si>
  <si>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</si>
  <si>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</si>
  <si>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</si>
  <si>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</si>
  <si>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</si>
  <si>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</si>
  <si>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</si>
  <si>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</si>
  <si>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</si>
  <si>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</si>
  <si>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</si>
  <si>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</si>
  <si>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</si>
  <si>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</si>
  <si>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</si>
  <si>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</si>
  <si>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</si>
  <si>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</si>
  <si>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</si>
  <si>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</si>
  <si>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</si>
  <si>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</si>
  <si>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</si>
  <si>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</si>
  <si>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</si>
  <si>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</si>
  <si>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</si>
  <si>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</si>
  <si>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</si>
  <si>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</si>
  <si>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</si>
  <si>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</si>
  <si>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</si>
  <si>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</si>
  <si>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</si>
  <si>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</si>
  <si>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</si>
  <si>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</si>
  <si>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</si>
  <si>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</si>
  <si>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</si>
  <si>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</si>
  <si>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</si>
  <si>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</si>
  <si>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</si>
  <si>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</si>
  <si>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</si>
  <si>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</si>
  <si>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</si>
  <si>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</si>
  <si>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</si>
  <si>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</si>
  <si>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</si>
  <si>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</si>
  <si>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</si>
  <si>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</si>
  <si>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</si>
  <si>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</si>
  <si>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</si>
  <si>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</si>
  <si>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</si>
  <si>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</si>
  <si>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</si>
  <si>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</si>
  <si>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</si>
  <si>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</si>
  <si>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</si>
  <si>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</si>
  <si>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</si>
  <si>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</si>
  <si>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</si>
  <si>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</si>
  <si>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</si>
  <si>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</si>
  <si>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</si>
  <si>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</si>
  <si>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</si>
  <si>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</si>
  <si>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</si>
  <si>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</si>
  <si>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</si>
  <si>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</si>
  <si>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</si>
  <si>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</si>
  <si>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</si>
  <si>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</si>
  <si>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</si>
  <si>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</si>
  <si>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</si>
  <si>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</si>
  <si>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</si>
  <si>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</si>
  <si>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</si>
  <si>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</si>
  <si>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</si>
  <si>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</si>
  <si>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</si>
  <si>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</si>
  <si>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</si>
  <si>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</si>
  <si>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</si>
  <si>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</si>
  <si>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</si>
  <si>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</si>
  <si>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</si>
  <si>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</si>
  <si>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</si>
  <si>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</si>
  <si>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</si>
  <si>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</si>
  <si>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</si>
  <si>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</si>
  <si>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</si>
  <si>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</si>
  <si>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</si>
  <si>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</si>
  <si>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</si>
  <si>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</si>
  <si>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</si>
  <si>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</si>
  <si>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</si>
  <si>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</si>
  <si>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</si>
  <si>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</si>
  <si>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</si>
  <si>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</si>
  <si>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</si>
  <si>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</si>
  <si>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</si>
  <si>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</si>
  <si>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</si>
  <si>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</si>
  <si>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</si>
  <si>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</si>
  <si>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</si>
  <si>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</si>
  <si>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</si>
  <si>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</si>
  <si>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</si>
  <si>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</si>
  <si>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</si>
  <si>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</si>
  <si>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</si>
  <si>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</si>
  <si>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</si>
  <si>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</si>
  <si>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</si>
  <si>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</si>
  <si>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</si>
  <si>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</si>
  <si>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</si>
  <si>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</si>
  <si>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</si>
  <si>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</si>
  <si>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</si>
  <si>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</si>
  <si>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</si>
  <si>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</si>
  <si>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</si>
  <si>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</si>
  <si>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</si>
  <si>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</si>
  <si>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</si>
  <si>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</si>
  <si>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</si>
  <si>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</si>
  <si>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</si>
  <si>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</si>
  <si>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</si>
  <si>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</si>
  <si>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</si>
  <si>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</si>
  <si>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</si>
  <si>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</si>
  <si>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</si>
  <si>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</si>
  <si>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</si>
  <si>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</si>
  <si>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</si>
  <si>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</si>
  <si>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</si>
  <si>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</si>
  <si>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</si>
  <si>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</si>
  <si>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</si>
  <si>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</si>
  <si>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</si>
  <si>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</si>
  <si>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</si>
  <si>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</si>
  <si>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</si>
  <si>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</si>
  <si>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</si>
  <si>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</si>
  <si>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</si>
  <si>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</si>
  <si>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</si>
  <si>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</si>
  <si>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</si>
  <si>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</si>
  <si>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</si>
  <si>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</si>
  <si>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</si>
  <si>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</si>
  <si>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</si>
  <si>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</si>
  <si>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</si>
  <si>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</si>
  <si>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</si>
  <si>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</si>
  <si>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</si>
  <si>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</si>
  <si>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</si>
  <si>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</si>
  <si>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</si>
  <si>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</si>
  <si>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</si>
  <si>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</si>
  <si>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</si>
  <si>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</si>
  <si>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</si>
  <si>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</si>
  <si>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</si>
  <si>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</si>
  <si>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</si>
  <si>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</si>
  <si>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</si>
  <si>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</si>
  <si>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</si>
  <si>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</si>
  <si>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</si>
  <si>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</si>
  <si>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</si>
  <si>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</si>
  <si>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</si>
  <si>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</si>
  <si>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</si>
  <si>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</si>
  <si>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</si>
  <si>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</si>
  <si>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</si>
  <si>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</si>
  <si>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</si>
  <si>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</si>
  <si>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</si>
  <si>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</si>
  <si>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</si>
  <si>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</si>
  <si>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</si>
  <si>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</si>
  <si>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</si>
  <si>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</si>
  <si>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</si>
  <si>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</si>
  <si>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</si>
  <si>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</si>
  <si>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</si>
  <si>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</si>
  <si>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</si>
  <si>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</si>
  <si>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</si>
  <si>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</si>
  <si>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</si>
  <si>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</si>
  <si>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</si>
  <si>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</si>
  <si>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</si>
  <si>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</si>
  <si>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</si>
  <si>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</si>
  <si>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</si>
  <si>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</si>
  <si>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</si>
  <si>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</si>
  <si>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</si>
  <si>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</si>
  <si>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</si>
  <si>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</si>
  <si>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</si>
  <si>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</si>
  <si>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</si>
  <si>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</si>
  <si>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</si>
  <si>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</si>
  <si>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</si>
  <si>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</si>
  <si>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</si>
  <si>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</si>
  <si>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</si>
  <si>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</si>
  <si>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</si>
  <si>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</si>
  <si>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</si>
  <si>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</si>
  <si>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</si>
  <si>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</si>
  <si>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</si>
  <si>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</si>
  <si>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</si>
  <si>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</si>
  <si>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</si>
  <si>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</si>
  <si>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</si>
  <si>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</si>
  <si>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</si>
  <si>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</si>
  <si>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</si>
  <si>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</si>
  <si>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</si>
  <si>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</si>
  <si>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</si>
  <si>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</si>
  <si>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</si>
  <si>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</si>
  <si>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</si>
  <si>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</si>
  <si>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</si>
  <si>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</si>
  <si>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</si>
  <si>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</si>
  <si>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</si>
  <si>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</si>
  <si>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</si>
  <si>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</si>
  <si>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</si>
  <si>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</si>
  <si>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</si>
  <si>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</si>
  <si>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</si>
  <si>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</si>
  <si>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</si>
  <si>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</si>
  <si>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</si>
  <si>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</si>
  <si>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</si>
  <si>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</si>
  <si>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</si>
  <si>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</si>
  <si>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</si>
  <si>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</si>
  <si>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</si>
  <si>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</si>
  <si>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</si>
  <si>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</si>
  <si>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</si>
  <si>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</si>
  <si>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</si>
  <si>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</si>
  <si>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</si>
  <si>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</si>
  <si>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</si>
  <si>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</si>
  <si>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</si>
  <si>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</si>
  <si>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</si>
  <si>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</si>
  <si>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</si>
  <si>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</si>
  <si>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</si>
  <si>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</si>
  <si>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</si>
  <si>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</si>
  <si>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</si>
  <si>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</si>
  <si>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</si>
  <si>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</si>
  <si>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</si>
  <si>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</si>
  <si>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</si>
  <si>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</si>
  <si>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</si>
  <si>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</si>
  <si>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</si>
  <si>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</si>
  <si>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</si>
  <si>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</si>
  <si>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</si>
  <si>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</si>
  <si>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</si>
  <si>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</si>
  <si>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</si>
  <si>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</si>
  <si>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</si>
  <si>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</si>
  <si>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</si>
  <si>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</si>
  <si>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</si>
  <si>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</si>
  <si>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</si>
  <si>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</si>
  <si>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</si>
  <si>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</si>
  <si>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</si>
  <si>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</si>
  <si>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</si>
  <si>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</si>
  <si>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</si>
  <si>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</si>
  <si>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</si>
  <si>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</si>
  <si>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</si>
  <si>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</si>
  <si>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</si>
  <si>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</si>
  <si>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</si>
  <si>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</si>
  <si>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</si>
  <si>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</si>
  <si>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</si>
  <si>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</si>
  <si>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</si>
  <si>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</si>
  <si>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</si>
  <si>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</si>
  <si>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</si>
  <si>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</si>
  <si>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</si>
  <si>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</si>
  <si>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</si>
  <si>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</si>
  <si>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</si>
  <si>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</si>
  <si>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</si>
  <si>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</si>
  <si>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</si>
  <si>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</si>
  <si>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</si>
  <si>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</si>
  <si>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</si>
  <si>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</si>
  <si>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</si>
  <si>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</si>
  <si>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</si>
  <si>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</si>
  <si>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</si>
  <si>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</si>
  <si>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</si>
  <si>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</si>
  <si>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</si>
  <si>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</si>
  <si>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</si>
  <si>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</si>
  <si>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</si>
  <si>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</si>
  <si>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</si>
  <si>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</si>
  <si>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</si>
  <si>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</si>
  <si>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</si>
  <si>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</si>
  <si>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</si>
  <si>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</si>
  <si>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</si>
  <si>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</si>
  <si>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</si>
  <si>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</si>
  <si>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</si>
  <si>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</si>
  <si>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</si>
  <si>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</si>
  <si>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</si>
  <si>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</si>
  <si>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</si>
  <si>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</si>
  <si>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</si>
  <si>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</si>
  <si>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</si>
  <si>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</si>
  <si>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</si>
  <si>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</si>
  <si>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</si>
  <si>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</si>
  <si>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</si>
  <si>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</si>
  <si>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</si>
  <si>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</si>
  <si>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</si>
  <si>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</si>
  <si>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</si>
  <si>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</si>
  <si>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</si>
  <si>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</si>
  <si>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</si>
  <si>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</si>
  <si>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</si>
  <si>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</si>
  <si>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</si>
  <si>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</si>
  <si>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</si>
  <si>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</si>
  <si>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</si>
  <si>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</si>
  <si>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</si>
  <si>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</si>
  <si>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</si>
  <si>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</si>
  <si>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</si>
  <si>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</si>
  <si>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</si>
  <si>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</si>
  <si>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</si>
  <si>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</si>
  <si>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</si>
  <si>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</si>
  <si>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</si>
  <si>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</si>
  <si>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</si>
  <si>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</si>
  <si>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</si>
  <si>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</si>
  <si>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</si>
  <si>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</si>
  <si>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</si>
  <si>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</si>
  <si>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</si>
  <si>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</si>
  <si>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</si>
  <si>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</si>
  <si>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</si>
  <si>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</si>
  <si>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</si>
  <si>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</si>
  <si>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</si>
  <si>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</si>
  <si>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</si>
  <si>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</si>
  <si>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</si>
  <si>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</si>
  <si>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</si>
  <si>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</si>
  <si>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</si>
  <si>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</si>
  <si>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</si>
  <si>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</si>
  <si>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</si>
  <si>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</si>
  <si>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</si>
  <si>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</si>
  <si>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</si>
  <si>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</si>
  <si>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</si>
  <si>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</si>
  <si>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</si>
  <si>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</si>
  <si>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</si>
  <si>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</si>
  <si>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</si>
  <si>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</si>
  <si>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</si>
  <si>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</si>
  <si>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</si>
  <si>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</si>
  <si>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</si>
  <si>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</si>
  <si>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</si>
  <si>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</si>
  <si>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</si>
  <si>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</si>
  <si>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</si>
  <si>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</si>
  <si>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</si>
  <si>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</si>
  <si>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</si>
  <si>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</si>
  <si>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</si>
  <si>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</si>
  <si>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</si>
  <si>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</si>
  <si>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</si>
  <si>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</si>
  <si>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</si>
  <si>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</si>
  <si>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</si>
  <si>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</si>
  <si>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</si>
  <si>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</si>
  <si>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</si>
  <si>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</si>
  <si>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</si>
  <si>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</si>
  <si>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</si>
  <si>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</si>
  <si>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</si>
  <si>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</si>
  <si>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</si>
  <si>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</si>
  <si>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</si>
  <si>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</si>
  <si>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</si>
  <si>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</si>
  <si>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</si>
  <si>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</si>
  <si>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</si>
  <si>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</si>
  <si>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</si>
  <si>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</si>
  <si>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</si>
  <si>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</si>
  <si>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</si>
  <si>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</si>
  <si>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</si>
  <si>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</si>
  <si>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</si>
  <si>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</si>
  <si>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</si>
  <si>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</si>
  <si>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</si>
  <si>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</si>
  <si>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</si>
  <si>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</si>
  <si>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</si>
  <si>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</si>
  <si>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</si>
  <si>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</si>
  <si>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</si>
  <si>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</si>
  <si>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</si>
  <si>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</si>
  <si>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</si>
  <si>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</si>
  <si>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</si>
  <si>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</si>
  <si>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</si>
  <si>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</si>
  <si>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</si>
  <si>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</si>
  <si>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</si>
  <si>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</si>
  <si>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</si>
  <si>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</si>
  <si>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</si>
  <si>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</si>
  <si>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</si>
  <si>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</si>
  <si>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</si>
  <si>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</si>
  <si>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</si>
  <si>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</si>
  <si>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</si>
  <si>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</si>
  <si>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</si>
  <si>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</si>
  <si>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</si>
  <si>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</si>
  <si>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</si>
  <si>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</si>
  <si>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</si>
  <si>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</si>
  <si>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</si>
  <si>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</si>
  <si>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</si>
  <si>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</si>
  <si>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</si>
  <si>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</si>
  <si>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</si>
  <si>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</si>
  <si>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</si>
  <si>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</si>
  <si>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</si>
  <si>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</si>
  <si>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</si>
  <si>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</si>
  <si>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</si>
  <si>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</si>
  <si>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</si>
  <si>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</si>
  <si>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</si>
  <si>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</si>
  <si>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</si>
  <si>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</si>
  <si>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</si>
  <si>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</si>
  <si>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</si>
  <si>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</si>
  <si>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</si>
  <si>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</si>
  <si>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</si>
  <si>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</si>
  <si>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</si>
  <si>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</si>
  <si>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</si>
  <si>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</si>
  <si>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</si>
  <si>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</si>
  <si>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</si>
  <si>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</si>
  <si>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</si>
  <si>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</si>
  <si>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</si>
  <si>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</si>
  <si>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</si>
  <si>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</si>
  <si>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</si>
  <si>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</si>
  <si>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</si>
  <si>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</si>
  <si>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</si>
  <si>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</si>
  <si>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</si>
  <si>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</si>
  <si>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</si>
  <si>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</si>
  <si>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</si>
  <si>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</si>
  <si>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</si>
  <si>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</si>
  <si>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</si>
  <si>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</si>
  <si>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</si>
  <si>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</si>
  <si>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</si>
  <si>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</si>
  <si>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</si>
  <si>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</si>
  <si>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</si>
  <si>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</si>
  <si>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</si>
  <si>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</si>
  <si>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</si>
  <si>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</si>
  <si>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</si>
  <si>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</si>
  <si>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</si>
  <si>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</si>
  <si>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</si>
  <si>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</si>
  <si>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</si>
  <si>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</si>
  <si>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</si>
  <si>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</si>
  <si>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</si>
  <si>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</si>
  <si>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</si>
  <si>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</si>
  <si>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</si>
  <si>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</si>
  <si>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</si>
  <si>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</si>
  <si>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</si>
  <si>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</si>
  <si>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</si>
  <si>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</si>
  <si>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</si>
  <si>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</si>
  <si>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</si>
  <si>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</si>
  <si>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</si>
  <si>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</si>
  <si>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</si>
  <si>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</si>
  <si>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</si>
  <si>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</si>
  <si>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</si>
  <si>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</si>
  <si>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</si>
  <si>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</si>
  <si>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</si>
  <si>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</si>
  <si>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</si>
  <si>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</si>
  <si>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</si>
  <si>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</si>
  <si>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</si>
  <si>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</si>
  <si>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</si>
  <si>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</si>
  <si>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</si>
  <si>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</si>
  <si>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</si>
  <si>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</si>
  <si>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</si>
  <si>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</si>
  <si>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</si>
  <si>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</si>
  <si>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</si>
  <si>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</si>
  <si>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</si>
  <si>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</si>
  <si>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</si>
  <si>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</si>
  <si>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</si>
  <si>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</si>
  <si>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</si>
  <si>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</si>
  <si>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</si>
  <si>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</si>
  <si>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</si>
  <si>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</si>
  <si>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</si>
  <si>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</si>
  <si>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</si>
  <si>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</si>
  <si>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</si>
  <si>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</si>
  <si>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</si>
  <si>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</si>
  <si>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</si>
  <si>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</si>
  <si>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</si>
  <si>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</si>
  <si>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</si>
  <si>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</si>
  <si>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</si>
  <si>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</si>
  <si>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</si>
  <si>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</si>
  <si>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</si>
  <si>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</si>
  <si>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</si>
  <si>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</si>
  <si>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</si>
  <si>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</si>
  <si>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</si>
  <si>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</si>
  <si>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</si>
  <si>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</si>
  <si>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</si>
  <si>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</si>
  <si>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</si>
  <si>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</si>
  <si>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</si>
  <si>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</si>
  <si>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</si>
  <si>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</si>
  <si>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</si>
  <si>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</si>
  <si>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</si>
  <si>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</si>
  <si>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</si>
  <si>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</si>
  <si>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</si>
  <si>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</si>
  <si>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</si>
  <si>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</si>
  <si>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</si>
  <si>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</si>
  <si>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</si>
  <si>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</si>
  <si>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</si>
  <si>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</si>
  <si>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</si>
  <si>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</si>
  <si>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</si>
  <si>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</si>
  <si>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</si>
  <si>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</si>
  <si>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</si>
  <si>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</si>
  <si>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</si>
  <si>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</si>
  <si>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</si>
  <si>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</si>
  <si>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</si>
  <si>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</si>
  <si>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</si>
  <si>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</si>
  <si>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</si>
  <si>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</si>
  <si>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</si>
  <si>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</si>
  <si>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</si>
  <si>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</si>
  <si>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</si>
  <si>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</si>
  <si>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</si>
  <si>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</si>
  <si>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</si>
  <si>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</si>
  <si>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</si>
  <si>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</si>
  <si>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</si>
  <si>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</si>
  <si>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</si>
  <si>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</si>
  <si>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</si>
  <si>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</si>
  <si>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</si>
  <si>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</si>
  <si>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</si>
  <si>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</si>
  <si>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</si>
  <si>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</si>
  <si>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</si>
  <si>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</si>
  <si>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</si>
  <si>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</si>
  <si>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</si>
  <si>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</si>
  <si>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</si>
  <si>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</si>
  <si>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</si>
  <si>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</si>
  <si>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</si>
  <si>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</si>
  <si>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</si>
  <si>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</si>
  <si>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</si>
  <si>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</si>
  <si>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</si>
  <si>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</si>
  <si>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</si>
  <si>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</si>
  <si>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</si>
  <si>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</si>
  <si>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</si>
  <si>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</si>
  <si>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</si>
  <si>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</si>
  <si>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</si>
  <si>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</si>
  <si>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</si>
  <si>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</si>
  <si>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</si>
  <si>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</si>
  <si>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</si>
  <si>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</si>
  <si>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</si>
  <si>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</si>
  <si>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</si>
  <si>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</si>
  <si>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</si>
  <si>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</si>
  <si>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</si>
  <si>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</si>
  <si>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</si>
  <si>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</si>
  <si>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</si>
  <si>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</si>
  <si>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</si>
  <si>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</si>
  <si>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</si>
  <si>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</si>
  <si>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</si>
  <si>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</si>
  <si>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</si>
  <si>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</si>
  <si>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</si>
  <si>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</si>
  <si>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</si>
  <si>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</si>
  <si>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</si>
  <si>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</si>
  <si>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</si>
  <si>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</si>
  <si>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</si>
  <si>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</si>
  <si>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</si>
  <si>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</si>
  <si>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</si>
  <si>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</si>
  <si>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</si>
  <si>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</si>
  <si>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</si>
  <si>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</si>
  <si>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</si>
  <si>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</si>
  <si>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</si>
  <si>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</si>
  <si>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</si>
  <si>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</si>
  <si>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</si>
  <si>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</si>
  <si>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</si>
  <si>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</si>
  <si>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</si>
  <si>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</si>
  <si>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</si>
  <si>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</si>
  <si>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</si>
  <si>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</si>
  <si>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</si>
  <si>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</si>
  <si>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</si>
  <si>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</si>
  <si>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</si>
  <si>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</si>
  <si>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</si>
  <si>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</si>
  <si>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</si>
  <si>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</si>
  <si>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</si>
  <si>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</si>
  <si>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</si>
  <si>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</si>
  <si>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</si>
  <si>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</si>
  <si>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</si>
  <si>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</si>
  <si>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</si>
  <si>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</si>
  <si>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</si>
  <si>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</si>
  <si>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</si>
  <si>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</si>
  <si>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</si>
  <si>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</si>
  <si>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</si>
  <si>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</si>
  <si>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</si>
  <si>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</si>
  <si>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</si>
  <si>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</si>
  <si>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</si>
  <si>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</si>
  <si>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</si>
  <si>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</si>
  <si>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</si>
  <si>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</si>
  <si>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</si>
  <si>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</si>
  <si>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</si>
  <si>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</si>
  <si>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</si>
  <si>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</si>
  <si>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</si>
  <si>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</si>
  <si>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</si>
  <si>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</si>
  <si>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</si>
  <si>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</si>
  <si>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</si>
  <si>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</si>
  <si>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</si>
  <si>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</si>
  <si>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</si>
  <si>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</si>
  <si>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</si>
  <si>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</si>
  <si>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</si>
  <si>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</si>
  <si>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</si>
  <si>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</si>
  <si>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</si>
  <si>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</si>
  <si>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</si>
  <si>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</si>
  <si>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</si>
  <si>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</si>
  <si>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</si>
  <si>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</si>
  <si>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</si>
  <si>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</si>
  <si>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</si>
  <si>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</si>
  <si>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</si>
  <si>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</si>
  <si>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</si>
  <si>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</si>
  <si>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</si>
  <si>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</si>
  <si>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</si>
  <si>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</si>
  <si>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</si>
  <si>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</si>
  <si>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</si>
  <si>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</si>
  <si>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</si>
  <si>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</si>
  <si>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</si>
  <si>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</si>
  <si>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</si>
  <si>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</si>
  <si>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</si>
  <si>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</si>
  <si>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</si>
  <si>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</si>
  <si>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</si>
  <si>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</si>
  <si>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</si>
  <si>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</si>
  <si>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</si>
  <si>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</si>
  <si>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</si>
  <si>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</si>
  <si>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</si>
  <si>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</si>
  <si>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</si>
  <si>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</si>
  <si>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</si>
  <si>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</si>
  <si>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</si>
  <si>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</si>
  <si>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</si>
  <si>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</si>
  <si>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</si>
  <si>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</si>
  <si>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</si>
  <si>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</si>
  <si>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</si>
  <si>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</si>
  <si>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</si>
  <si>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</si>
  <si>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</si>
  <si>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</si>
  <si>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</si>
  <si>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</si>
  <si>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</si>
  <si>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</si>
  <si>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</si>
  <si>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</si>
  <si>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</si>
  <si>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</si>
  <si>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</si>
  <si>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</si>
  <si>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</si>
  <si>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</si>
  <si>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</si>
  <si>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</si>
  <si>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</si>
  <si>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</si>
  <si>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</si>
  <si>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</si>
  <si>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</si>
  <si>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</si>
  <si>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</si>
  <si>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</si>
  <si>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</si>
  <si>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</si>
  <si>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</si>
  <si>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</si>
  <si>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</si>
  <si>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</si>
  <si>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</si>
  <si>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</si>
  <si>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</si>
  <si>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</si>
  <si>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</si>
  <si>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</si>
  <si>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</si>
  <si>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</si>
  <si>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</si>
  <si>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</si>
  <si>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</si>
  <si>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</si>
  <si>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</si>
  <si>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</si>
  <si>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</si>
  <si>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</si>
  <si>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</si>
  <si>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</si>
  <si>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</si>
  <si>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</si>
  <si>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</si>
  <si>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</si>
  <si>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</si>
  <si>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</si>
  <si>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</si>
  <si>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</si>
  <si>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</si>
  <si>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</si>
  <si>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</si>
  <si>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</si>
  <si>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</si>
  <si>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</si>
  <si>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</si>
  <si>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</si>
  <si>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</si>
  <si>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</si>
  <si>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</si>
  <si>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</si>
  <si>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</si>
  <si>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</si>
  <si>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</si>
  <si>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</si>
  <si>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</si>
  <si>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</si>
  <si>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</si>
  <si>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</si>
  <si>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</si>
  <si>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</si>
  <si>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</si>
  <si>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</si>
  <si>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</si>
  <si>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</si>
  <si>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</si>
  <si>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</si>
  <si>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</si>
  <si>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</si>
  <si>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</si>
  <si>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</si>
  <si>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</si>
  <si>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</si>
  <si>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</si>
  <si>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</si>
  <si>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</si>
  <si>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</si>
  <si>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</si>
  <si>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</si>
  <si>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</si>
  <si>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</si>
  <si>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</si>
  <si>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</si>
  <si>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</si>
  <si>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</si>
  <si>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</si>
  <si>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</si>
  <si>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</si>
  <si>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</si>
  <si>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</si>
  <si>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</si>
  <si>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</si>
  <si>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</si>
  <si>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</si>
  <si>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</si>
  <si>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</si>
  <si>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</si>
  <si>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</si>
  <si>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</si>
  <si>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</si>
  <si>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</si>
  <si>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</si>
  <si>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</si>
  <si>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</si>
  <si>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</si>
  <si>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</si>
  <si>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</si>
  <si>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</si>
  <si>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</si>
  <si>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</si>
  <si>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</si>
  <si>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</si>
  <si>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</si>
  <si>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</si>
  <si>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</si>
  <si>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</si>
  <si>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</si>
  <si>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</si>
  <si>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</si>
  <si>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</si>
  <si>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</si>
  <si>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</si>
  <si>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</si>
  <si>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</si>
  <si>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</si>
  <si>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</si>
  <si>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</si>
  <si>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</si>
  <si>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</si>
  <si>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</si>
  <si>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</si>
  <si>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</si>
  <si>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</si>
  <si>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</si>
  <si>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</si>
  <si>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</si>
  <si>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</si>
  <si>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</si>
  <si>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</si>
  <si>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</si>
  <si>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</si>
  <si>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</si>
  <si>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</si>
  <si>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</si>
  <si>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</si>
  <si>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</si>
  <si>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</si>
  <si>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</si>
  <si>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</si>
  <si>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</si>
  <si>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</si>
  <si>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</si>
  <si>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</si>
  <si>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</si>
  <si>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</si>
  <si>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</si>
  <si>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</si>
  <si>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</si>
  <si>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</si>
  <si>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</si>
  <si>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</si>
  <si>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</si>
  <si>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</si>
  <si>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</si>
  <si>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</si>
  <si>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</si>
  <si>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</si>
  <si>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</si>
  <si>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</si>
  <si>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</si>
  <si>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</si>
  <si>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</si>
  <si>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</si>
  <si>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</si>
  <si>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</si>
  <si>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</si>
  <si>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</si>
  <si>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</si>
  <si>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</si>
  <si>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</si>
  <si>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</si>
  <si>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</si>
  <si>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</si>
  <si>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</si>
  <si>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</si>
  <si>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</si>
  <si>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</si>
  <si>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</si>
  <si>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</si>
  <si>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</si>
  <si>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</si>
  <si>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</si>
  <si>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</si>
  <si>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</si>
  <si>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</si>
  <si>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</si>
  <si>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</si>
  <si>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</si>
  <si>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</si>
  <si>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</si>
  <si>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</si>
  <si>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</si>
  <si>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</si>
  <si>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</si>
  <si>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</si>
  <si>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</si>
  <si>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</si>
  <si>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</si>
  <si>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</si>
  <si>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</si>
  <si>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</si>
  <si>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</si>
  <si>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</si>
  <si>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</si>
  <si>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</si>
  <si>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</si>
  <si>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</si>
  <si>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</si>
  <si>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</si>
  <si>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</si>
  <si>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</si>
  <si>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</si>
  <si>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</si>
  <si>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</si>
  <si>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</si>
  <si>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</si>
  <si>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</si>
  <si>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</si>
  <si>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</si>
  <si>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</si>
  <si>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</si>
  <si>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</si>
  <si>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</si>
  <si>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</si>
  <si>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</si>
  <si>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</si>
  <si>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</si>
  <si>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</si>
  <si>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</si>
  <si>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</si>
  <si>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</si>
  <si>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</si>
  <si>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</si>
  <si>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</si>
  <si>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</si>
  <si>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</si>
  <si>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</si>
  <si>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</si>
  <si>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</si>
  <si>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</si>
  <si>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</si>
  <si>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</si>
  <si>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</si>
  <si>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</si>
  <si>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</si>
  <si>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</si>
  <si>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</si>
  <si>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</si>
  <si>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</si>
  <si>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</si>
  <si>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</si>
  <si>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</si>
  <si>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</si>
  <si>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</si>
  <si>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</si>
  <si>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</si>
  <si>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</si>
  <si>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</si>
  <si>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</si>
  <si>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</si>
  <si>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</si>
  <si>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</si>
  <si>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</si>
  <si>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</si>
  <si>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</si>
  <si>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</si>
  <si>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</si>
  <si>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</si>
  <si>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</si>
  <si>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</si>
  <si>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</si>
  <si>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</si>
  <si>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</si>
  <si>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</si>
  <si>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</si>
  <si>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</si>
  <si>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</si>
  <si>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</si>
  <si>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</si>
  <si>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</si>
  <si>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</si>
  <si>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</si>
  <si>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</si>
  <si>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</si>
  <si>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</si>
  <si>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</si>
  <si>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</si>
  <si>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</si>
  <si>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</si>
  <si>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</si>
  <si>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</si>
  <si>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</si>
  <si>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</si>
  <si>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</si>
  <si>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</si>
  <si>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</si>
  <si>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</si>
  <si>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</si>
  <si>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</si>
  <si>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</si>
  <si>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</si>
  <si>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</si>
  <si>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</si>
  <si>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</si>
  <si>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</si>
  <si>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</si>
  <si>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</si>
  <si>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</si>
  <si>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</si>
  <si>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</si>
  <si>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</si>
  <si>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</si>
  <si>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</si>
  <si>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</si>
  <si>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</si>
  <si>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</si>
  <si>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</si>
  <si>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</si>
  <si>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</si>
  <si>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</si>
  <si>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</si>
  <si>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</si>
  <si>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</si>
  <si>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</si>
  <si>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</si>
  <si>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</si>
  <si>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</si>
  <si>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</si>
  <si>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</si>
  <si>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</si>
  <si>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</si>
  <si>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</si>
  <si>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</si>
  <si>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</si>
  <si>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</si>
  <si>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</si>
  <si>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</si>
  <si>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</si>
  <si>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</si>
  <si>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</si>
  <si>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</si>
  <si>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</si>
  <si>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</si>
  <si>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</si>
  <si>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</si>
  <si>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</si>
  <si>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</si>
  <si>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</si>
  <si>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</si>
  <si>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</si>
  <si>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</si>
  <si>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</si>
  <si>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</si>
  <si>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</si>
  <si>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</si>
  <si>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</si>
  <si>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</si>
  <si>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</si>
  <si>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</si>
  <si>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</si>
  <si>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</si>
  <si>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</si>
  <si>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</si>
  <si>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</si>
  <si>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</si>
  <si>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</si>
  <si>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</si>
  <si>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</si>
  <si>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</si>
  <si>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</si>
  <si>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</si>
  <si>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</si>
  <si>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</si>
  <si>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</si>
  <si>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</si>
  <si>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</si>
  <si>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</si>
  <si>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</si>
  <si>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</si>
  <si>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</si>
  <si>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</si>
  <si>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</si>
  <si>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</si>
  <si>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</si>
  <si>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</si>
  <si>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</si>
  <si>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</si>
  <si>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</si>
  <si>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</si>
  <si>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</si>
  <si>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</si>
  <si>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</si>
  <si>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</si>
  <si>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</si>
  <si>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</si>
  <si>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</si>
  <si>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</si>
  <si>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</si>
  <si>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</si>
  <si>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</si>
  <si>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</si>
  <si>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</si>
  <si>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</si>
  <si>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</si>
  <si>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</si>
  <si>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</si>
  <si>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</si>
  <si>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</si>
  <si>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</si>
  <si>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</si>
  <si>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</si>
  <si>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</si>
  <si>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</si>
  <si>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</si>
  <si>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</si>
  <si>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</si>
  <si>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</si>
  <si>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</si>
  <si>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</si>
  <si>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</si>
  <si>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</si>
  <si>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</si>
  <si>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</si>
  <si>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</si>
  <si>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</si>
  <si>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</si>
  <si>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</si>
  <si>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</si>
  <si>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</si>
  <si>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</si>
  <si>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</si>
  <si>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</si>
  <si>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</si>
  <si>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</si>
  <si>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</si>
  <si>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</si>
  <si>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</si>
  <si>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</si>
  <si>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</si>
  <si>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</si>
  <si>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</si>
  <si>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</si>
  <si>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</si>
  <si>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</si>
  <si>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</si>
  <si>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</si>
  <si>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</si>
  <si>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</si>
  <si>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</si>
  <si>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</si>
  <si>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</si>
  <si>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</si>
  <si>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</si>
  <si>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</si>
  <si>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</si>
  <si>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</si>
  <si>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</si>
  <si>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</si>
  <si>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</si>
  <si>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</si>
  <si>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</si>
  <si>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</si>
  <si>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</si>
  <si>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</si>
  <si>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</si>
  <si>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</si>
  <si>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</si>
  <si>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</si>
  <si>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</si>
  <si>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</si>
  <si>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</si>
  <si>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</si>
  <si>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</si>
  <si>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</si>
  <si>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</si>
  <si>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</si>
  <si>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</si>
  <si>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</si>
  <si>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</si>
  <si>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</si>
  <si>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</si>
  <si>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</si>
  <si>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</si>
  <si>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</si>
  <si>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</si>
  <si>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</si>
  <si>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</si>
  <si>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</si>
  <si>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</si>
  <si>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</si>
  <si>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</si>
  <si>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</si>
  <si>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</si>
  <si>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</si>
  <si>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</si>
  <si>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</si>
  <si>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</si>
  <si>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</si>
  <si>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</si>
  <si>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</si>
  <si>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</si>
  <si>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</si>
  <si>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</si>
  <si>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</si>
  <si>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</si>
  <si>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</si>
  <si>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</si>
  <si>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</si>
  <si>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</si>
  <si>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</si>
  <si>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</si>
  <si>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</si>
  <si>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</si>
  <si>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</si>
  <si>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</si>
  <si>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</si>
  <si>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</si>
  <si>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</si>
  <si>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</si>
  <si>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</si>
  <si>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</si>
  <si>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</si>
  <si>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</si>
  <si>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</si>
  <si>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</si>
  <si>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</si>
  <si>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</si>
  <si>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</si>
  <si>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</si>
  <si>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</si>
  <si>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</si>
  <si>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</si>
  <si>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</si>
  <si>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</si>
  <si>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</si>
  <si>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</si>
  <si>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</si>
  <si>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</si>
  <si>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</si>
  <si>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</si>
  <si>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</si>
  <si>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</si>
  <si>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</si>
  <si>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</si>
  <si>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</si>
  <si>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</si>
  <si>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</si>
  <si>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</si>
  <si>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</si>
  <si>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</si>
  <si>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</si>
  <si>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</si>
  <si>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</si>
  <si>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</si>
  <si>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</si>
  <si>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</si>
  <si>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</si>
  <si>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</si>
  <si>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</si>
  <si>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</si>
  <si>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</si>
  <si>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</si>
  <si>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</si>
  <si>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</si>
  <si>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</si>
  <si>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</si>
  <si>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</si>
  <si>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</si>
  <si>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</si>
  <si>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</si>
  <si>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</si>
  <si>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</si>
  <si>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</si>
  <si>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</si>
  <si>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</si>
  <si>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</si>
  <si>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</si>
  <si>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</si>
  <si>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</si>
  <si>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</si>
  <si>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</si>
  <si>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</si>
  <si>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</si>
  <si>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</si>
  <si>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</si>
  <si>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</si>
  <si>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</si>
  <si>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</si>
  <si>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</si>
  <si>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</si>
  <si>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</si>
  <si>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</si>
  <si>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</si>
  <si>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</si>
  <si>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</si>
  <si>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</si>
  <si>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</si>
  <si>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</si>
  <si>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</si>
  <si>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</si>
  <si>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</si>
  <si>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</si>
  <si>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</si>
  <si>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</si>
  <si>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</si>
  <si>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</si>
  <si>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</si>
  <si>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</si>
  <si>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</si>
  <si>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</si>
  <si>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</si>
  <si>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</si>
  <si>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</si>
  <si>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</si>
  <si>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</si>
  <si>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</si>
  <si>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</si>
  <si>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</si>
  <si>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</si>
  <si>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</si>
  <si>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</si>
  <si>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</si>
  <si>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</si>
  <si>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</si>
  <si>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</si>
  <si>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</si>
  <si>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</si>
  <si>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</si>
  <si>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</si>
  <si>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</si>
  <si>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</si>
  <si>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</si>
  <si>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</si>
  <si>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</si>
  <si>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</si>
  <si>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</si>
  <si>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</si>
  <si>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</si>
  <si>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</si>
  <si>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</si>
  <si>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</si>
  <si>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</si>
  <si>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</si>
  <si>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</si>
  <si>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</si>
  <si>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</si>
  <si>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</si>
  <si>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</si>
  <si>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</si>
  <si>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</si>
  <si>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</si>
  <si>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</si>
  <si>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</si>
  <si>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</si>
  <si>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</si>
  <si>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</si>
  <si>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</si>
  <si>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</si>
  <si>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</si>
  <si>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</si>
  <si>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</si>
  <si>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</si>
  <si>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</si>
  <si>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</si>
  <si>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</si>
  <si>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</si>
  <si>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</si>
  <si>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</si>
  <si>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</si>
  <si>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</si>
  <si>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</si>
  <si>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</si>
  <si>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</si>
  <si>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</si>
  <si>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</si>
  <si>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</si>
  <si>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</si>
  <si>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</si>
  <si>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</si>
  <si>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</si>
  <si>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</si>
  <si>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</si>
  <si>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</si>
  <si>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</si>
  <si>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</si>
  <si>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</si>
  <si>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</si>
  <si>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</si>
  <si>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</si>
  <si>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</si>
  <si>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</si>
  <si>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</si>
  <si>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</si>
  <si>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</si>
  <si>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</si>
  <si>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</si>
  <si>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</si>
  <si>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</si>
  <si>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</si>
  <si>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</si>
  <si>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</si>
  <si>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</si>
  <si>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</si>
  <si>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</si>
  <si>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</si>
  <si>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</si>
  <si>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</si>
  <si>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</si>
  <si>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</si>
  <si>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</si>
  <si>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</si>
  <si>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</si>
  <si>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</si>
  <si>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</si>
  <si>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</si>
  <si>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</si>
  <si>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</si>
  <si>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</si>
  <si>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</si>
  <si>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</si>
  <si>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</si>
  <si>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</si>
  <si>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</si>
  <si>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</si>
  <si>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</si>
  <si>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</si>
  <si>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</si>
  <si>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</si>
  <si>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</si>
  <si>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</si>
  <si>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</si>
  <si>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</si>
  <si>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</si>
  <si>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</si>
  <si>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</si>
  <si>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</si>
  <si>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</si>
  <si>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</si>
  <si>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</si>
  <si>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</si>
  <si>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</si>
  <si>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</si>
  <si>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</si>
  <si>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</si>
  <si>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</si>
  <si>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</si>
  <si>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</si>
  <si>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</si>
  <si>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</si>
  <si>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</si>
  <si>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</si>
  <si>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</si>
  <si>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</si>
  <si>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</si>
  <si>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</si>
  <si>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</si>
  <si>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</si>
  <si>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</si>
  <si>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</si>
  <si>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</si>
  <si>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</si>
  <si>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</si>
  <si>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</si>
  <si>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</si>
  <si>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</si>
  <si>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</si>
  <si>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</si>
  <si>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</si>
  <si>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</si>
  <si>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</si>
  <si>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</si>
  <si>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</si>
  <si>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</si>
  <si>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</si>
  <si>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</si>
  <si>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</si>
  <si>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</si>
  <si>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</si>
  <si>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</si>
  <si>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</si>
  <si>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</si>
  <si>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</si>
  <si>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</si>
  <si>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</si>
  <si>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</si>
  <si>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</si>
  <si>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</si>
  <si>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</si>
  <si>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</si>
  <si>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</si>
  <si>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</si>
  <si>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</si>
  <si>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</si>
  <si>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</si>
  <si>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</si>
  <si>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</si>
  <si>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</si>
  <si>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</si>
  <si>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</si>
  <si>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</si>
  <si>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</si>
  <si>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</si>
  <si>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</si>
  <si>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</si>
  <si>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</si>
  <si>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</si>
  <si>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</si>
  <si>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</si>
  <si>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</si>
  <si>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</si>
  <si>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</si>
  <si>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</si>
  <si>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</si>
  <si>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</si>
  <si>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</si>
  <si>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</si>
  <si>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</si>
  <si>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</si>
  <si>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</si>
  <si>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</si>
  <si>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</si>
  <si>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</si>
  <si>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</si>
  <si>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</si>
  <si>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</si>
  <si>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</si>
  <si>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</si>
  <si>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</si>
  <si>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</si>
  <si>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</si>
  <si>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</si>
  <si>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</si>
  <si>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</si>
  <si>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</si>
  <si>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</si>
  <si>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</si>
  <si>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</si>
  <si>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</si>
  <si>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</si>
  <si>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</si>
  <si>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</si>
  <si>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</si>
  <si>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</si>
  <si>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</si>
  <si>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</si>
  <si>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</si>
  <si>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</si>
  <si>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</si>
  <si>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</si>
  <si>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</si>
  <si>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</si>
  <si>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</si>
  <si>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</si>
  <si>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</si>
  <si>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</si>
  <si>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</si>
  <si>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</si>
  <si>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</si>
  <si>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</si>
  <si>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</si>
  <si>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</si>
  <si>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</si>
  <si>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</si>
  <si>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</si>
  <si>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</si>
  <si>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</si>
  <si>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</si>
  <si>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</si>
  <si>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</si>
  <si>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</si>
  <si>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</si>
  <si>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</si>
  <si>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</si>
  <si>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</si>
  <si>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</si>
  <si>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</si>
  <si>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</si>
  <si>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</si>
  <si>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</si>
  <si>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</si>
  <si>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</si>
  <si>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</si>
  <si>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</si>
  <si>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</si>
  <si>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</si>
  <si>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</si>
  <si>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</si>
  <si>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</si>
  <si>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</si>
  <si>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</si>
  <si>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</si>
  <si>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</si>
  <si>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</si>
  <si>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</si>
  <si>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</si>
  <si>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</si>
  <si>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</si>
  <si>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</si>
  <si>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</si>
  <si>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</si>
  <si>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</si>
  <si>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</si>
  <si>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</si>
  <si>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</si>
  <si>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</si>
  <si>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</si>
  <si>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</si>
  <si>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</si>
  <si>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</si>
  <si>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</si>
  <si>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</si>
  <si>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</si>
  <si>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</si>
  <si>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</si>
  <si>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</si>
  <si>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</si>
  <si>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</si>
  <si>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</si>
  <si>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</si>
  <si>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</si>
  <si>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</si>
  <si>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</si>
  <si>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</si>
  <si>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</si>
  <si>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</si>
  <si>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</si>
  <si>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</si>
  <si>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</si>
  <si>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</si>
  <si>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</si>
  <si>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</si>
  <si>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</si>
  <si>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</si>
  <si>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</si>
  <si>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</si>
  <si>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</si>
  <si>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</si>
  <si>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</si>
  <si>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</si>
  <si>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</si>
  <si>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</si>
  <si>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</si>
  <si>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</si>
  <si>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</si>
  <si>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</si>
  <si>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</si>
  <si>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</si>
  <si>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</si>
  <si>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</si>
  <si>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</si>
  <si>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</si>
  <si>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</si>
  <si>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</si>
  <si>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</si>
  <si>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</si>
  <si>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</si>
  <si>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</si>
  <si>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</si>
  <si>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</si>
  <si>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</si>
  <si>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</si>
  <si>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</si>
  <si>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</si>
  <si>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</si>
  <si>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</si>
  <si>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</si>
  <si>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</si>
  <si>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</si>
  <si>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</si>
  <si>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</si>
  <si>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</si>
  <si>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</si>
  <si>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</si>
  <si>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</si>
  <si>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</si>
  <si>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</si>
  <si>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</si>
  <si>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</si>
  <si>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</si>
  <si>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</si>
  <si>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</si>
  <si>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</si>
  <si>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</si>
  <si>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</si>
  <si>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</si>
  <si>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</si>
  <si>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</si>
  <si>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</si>
  <si>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</si>
  <si>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</si>
  <si>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</si>
  <si>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</si>
  <si>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</si>
  <si>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</si>
  <si>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</si>
  <si>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</si>
  <si>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</si>
  <si>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</si>
  <si>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</si>
  <si>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</si>
  <si>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</si>
  <si>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</si>
  <si>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</si>
  <si>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</si>
  <si>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</si>
  <si>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</si>
  <si>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</si>
  <si>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</si>
  <si>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</si>
  <si>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</si>
  <si>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</si>
  <si>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</si>
  <si>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</si>
  <si>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</si>
  <si>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</si>
  <si>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</si>
  <si>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</si>
  <si>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</si>
  <si>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</si>
  <si>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</si>
  <si>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</si>
  <si>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</si>
  <si>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</si>
  <si>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</si>
  <si>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</si>
  <si>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</si>
  <si>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</si>
  <si>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</si>
  <si>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</si>
  <si>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</si>
  <si>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</si>
  <si>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</si>
  <si>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</si>
  <si>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</si>
  <si>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</si>
  <si>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</si>
  <si>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</si>
  <si>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</si>
  <si>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</si>
  <si>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</si>
  <si>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</si>
  <si>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</si>
  <si>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</si>
  <si>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</si>
  <si>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</si>
  <si>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</si>
  <si>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</si>
  <si>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</si>
  <si>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</si>
  <si>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</si>
  <si>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</si>
  <si>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</si>
  <si>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</si>
  <si>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</si>
  <si>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</si>
  <si>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</si>
  <si>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</si>
  <si>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</si>
  <si>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</si>
  <si>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</si>
  <si>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</si>
  <si>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</si>
  <si>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</si>
  <si>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</si>
  <si>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</si>
  <si>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</si>
  <si>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</si>
  <si>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</si>
  <si>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</si>
  <si>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</si>
  <si>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</si>
  <si>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</si>
  <si>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</si>
  <si>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</si>
  <si>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</si>
  <si>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</si>
  <si>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</si>
  <si>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</si>
  <si>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</si>
  <si>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</si>
  <si>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</si>
  <si>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</si>
  <si>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</si>
  <si>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</si>
  <si>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</si>
  <si>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</si>
  <si>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</si>
  <si>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</si>
  <si>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</si>
  <si>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</si>
  <si>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</si>
  <si>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</si>
  <si>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</si>
  <si>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</si>
  <si>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</si>
  <si>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</si>
  <si>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</si>
  <si>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</si>
  <si>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</si>
  <si>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</si>
  <si>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</si>
  <si>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</si>
  <si>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</si>
  <si>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</si>
  <si>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</si>
  <si>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</si>
  <si>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</si>
  <si>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</si>
  <si>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</si>
  <si>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</si>
  <si>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</si>
  <si>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</si>
  <si>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</si>
  <si>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</si>
  <si>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</si>
  <si>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</si>
  <si>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</si>
  <si>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</si>
  <si>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</si>
  <si>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</si>
  <si>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</si>
  <si>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</si>
  <si>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</si>
  <si>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</si>
  <si>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</si>
  <si>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</si>
  <si>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</si>
  <si>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</si>
  <si>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</si>
  <si>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</si>
  <si>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</si>
  <si>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</si>
  <si>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</si>
  <si>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</si>
  <si>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</si>
  <si>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</si>
  <si>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</si>
  <si>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</si>
  <si>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</si>
  <si>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</si>
  <si>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</si>
  <si>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</si>
  <si>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</si>
  <si>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</si>
  <si>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</si>
  <si>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</si>
  <si>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</si>
  <si>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</si>
  <si>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</si>
  <si>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</si>
  <si>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</si>
  <si>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</si>
  <si>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</si>
  <si>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</si>
  <si>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</si>
  <si>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</si>
  <si>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</si>
  <si>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</si>
  <si>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</si>
  <si>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</si>
  <si>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</si>
  <si>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</si>
  <si>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</si>
  <si>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</si>
  <si>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</si>
  <si>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</si>
  <si>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</si>
  <si>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</si>
  <si>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</si>
  <si>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</si>
  <si>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</si>
  <si>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</si>
  <si>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</si>
  <si>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</si>
  <si>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</si>
  <si>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</si>
  <si>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</si>
  <si>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</si>
  <si>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</si>
  <si>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</si>
  <si>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</si>
  <si>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</si>
  <si>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</si>
  <si>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</si>
  <si>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</si>
  <si>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</si>
  <si>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</si>
  <si>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</si>
  <si>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</si>
  <si>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</si>
  <si>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</si>
  <si>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</si>
  <si>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</si>
  <si>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</si>
  <si>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</si>
  <si>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</si>
  <si>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</si>
  <si>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</si>
  <si>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</si>
  <si>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</si>
  <si>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</si>
  <si>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</si>
  <si>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</si>
  <si>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</si>
  <si>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</si>
  <si>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</si>
  <si>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</si>
  <si>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</si>
  <si>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</si>
  <si>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</si>
  <si>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</si>
  <si>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</si>
  <si>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</si>
  <si>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</si>
  <si>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</si>
  <si>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</si>
  <si>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</si>
  <si>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</si>
  <si>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</si>
  <si>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</si>
  <si>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</si>
  <si>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</si>
  <si>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</si>
  <si>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</si>
  <si>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</si>
  <si>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</si>
  <si>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</si>
  <si>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</si>
  <si>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</si>
  <si>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</si>
  <si>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</si>
  <si>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</si>
  <si>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</si>
  <si>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</si>
  <si>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</si>
  <si>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</si>
  <si>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</si>
  <si>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</si>
  <si>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</si>
  <si>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</si>
  <si>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</si>
  <si>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</si>
  <si>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</si>
  <si>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</si>
  <si>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</si>
  <si>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</si>
  <si>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</si>
  <si>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</si>
  <si>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</si>
  <si>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</si>
  <si>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</si>
  <si>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</si>
  <si>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</si>
  <si>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</si>
  <si>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</si>
  <si>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</si>
  <si>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</si>
  <si>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</si>
  <si>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</si>
  <si>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</si>
  <si>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</si>
  <si>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</si>
  <si>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</si>
  <si>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</si>
  <si>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</si>
  <si>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</si>
  <si>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</si>
  <si>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</si>
  <si>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</si>
  <si>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</si>
  <si>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</si>
  <si>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</si>
  <si>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</si>
  <si>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</si>
  <si>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</si>
  <si>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</si>
  <si>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</si>
  <si>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</si>
  <si>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</si>
  <si>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</si>
  <si>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</si>
  <si>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</si>
  <si>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</si>
  <si>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</si>
  <si>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</si>
  <si>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</si>
  <si>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</si>
  <si>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</si>
  <si>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</si>
  <si>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</si>
  <si>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</si>
  <si>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</si>
  <si>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</si>
  <si>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</si>
  <si>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</si>
  <si>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</si>
  <si>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</si>
  <si>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</si>
  <si>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</si>
  <si>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</si>
  <si>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</si>
  <si>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</si>
  <si>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</si>
  <si>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</si>
  <si>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</si>
  <si>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</si>
  <si>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</si>
  <si>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</si>
  <si>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</si>
  <si>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</si>
  <si>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</si>
  <si>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</si>
  <si>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</si>
  <si>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</si>
  <si>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</si>
  <si>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</si>
  <si>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</si>
  <si>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</si>
  <si>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</si>
  <si>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</si>
  <si>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</si>
  <si>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</si>
  <si>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</si>
  <si>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</si>
  <si>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</si>
  <si>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</si>
  <si>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</si>
  <si>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</si>
  <si>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</si>
  <si>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</si>
  <si>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</si>
  <si>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</si>
  <si>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</si>
  <si>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</si>
  <si>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</si>
  <si>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</si>
  <si>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</si>
  <si>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</si>
  <si>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</si>
  <si>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</si>
  <si>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</si>
  <si>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</si>
  <si>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</si>
  <si>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</si>
  <si>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</si>
  <si>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</si>
  <si>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</si>
  <si>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</si>
  <si>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</si>
  <si>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</si>
  <si>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</si>
  <si>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</si>
  <si>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</si>
  <si>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</si>
  <si>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</si>
  <si>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</si>
  <si>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</si>
  <si>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</si>
  <si>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</si>
  <si>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</si>
  <si>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</si>
  <si>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</si>
  <si>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</si>
  <si>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</si>
  <si>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</si>
  <si>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</si>
  <si>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</si>
  <si>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</si>
  <si>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</si>
  <si>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</si>
  <si>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</si>
  <si>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</si>
  <si>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</si>
  <si>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</si>
  <si>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</si>
  <si>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</si>
  <si>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</si>
  <si>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</si>
  <si>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</si>
  <si>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</si>
  <si>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</si>
  <si>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</si>
  <si>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</si>
  <si>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</si>
  <si>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</si>
  <si>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</si>
  <si>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</si>
  <si>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</si>
  <si>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</si>
  <si>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</si>
  <si>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</si>
  <si>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</si>
  <si>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</si>
  <si>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</si>
  <si>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</si>
  <si>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</si>
  <si>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</si>
  <si>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</si>
  <si>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</si>
  <si>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</si>
  <si>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</si>
  <si>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</si>
  <si>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</si>
  <si>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</si>
  <si>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</si>
  <si>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</si>
  <si>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</si>
  <si>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</si>
  <si>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</si>
  <si>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</si>
  <si>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</si>
  <si>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</si>
  <si>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</si>
  <si>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</si>
  <si>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</si>
  <si>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</si>
  <si>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</si>
  <si>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</si>
  <si>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</si>
  <si>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</si>
  <si>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</si>
  <si>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</si>
  <si>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</si>
  <si>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</si>
  <si>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</si>
  <si>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</si>
  <si>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</si>
  <si>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</si>
  <si>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</si>
  <si>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</si>
  <si>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</si>
  <si>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</si>
  <si>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</si>
  <si>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</si>
  <si>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</si>
  <si>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</si>
  <si>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</si>
  <si>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</si>
  <si>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</si>
  <si>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</si>
  <si>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</si>
  <si>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</si>
  <si>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</si>
  <si>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</si>
  <si>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</si>
  <si>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</si>
  <si>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</si>
  <si>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</si>
  <si>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</si>
  <si>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</si>
  <si>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</si>
  <si>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</si>
  <si>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</si>
  <si>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</si>
  <si>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</si>
  <si>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</si>
  <si>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</si>
  <si>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</si>
  <si>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</si>
  <si>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</si>
  <si>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</si>
  <si>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</si>
  <si>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</si>
  <si>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</si>
  <si>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</si>
  <si>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</si>
  <si>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</si>
  <si>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</si>
  <si>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</si>
  <si>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</si>
  <si>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</si>
  <si>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</si>
  <si>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</si>
  <si>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</si>
  <si>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</si>
  <si>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</si>
  <si>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</si>
  <si>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</si>
  <si>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</si>
  <si>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</si>
  <si>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</si>
  <si>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</si>
  <si>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</si>
  <si>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</si>
  <si>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</si>
  <si>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</si>
  <si>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</si>
  <si>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</si>
  <si>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</si>
  <si>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</si>
  <si>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</si>
  <si>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</si>
  <si>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</si>
  <si>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</si>
  <si>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</si>
  <si>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</si>
  <si>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</si>
  <si>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</si>
  <si>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</si>
  <si>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</si>
  <si>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</si>
  <si>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</si>
  <si>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</si>
  <si>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</si>
  <si>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</si>
  <si>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</si>
  <si>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</si>
  <si>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</si>
  <si>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</si>
  <si>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</si>
  <si>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</si>
  <si>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</si>
  <si>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</si>
  <si>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</si>
  <si>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</si>
  <si>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</si>
  <si>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</si>
  <si>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</si>
  <si>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</si>
  <si>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</si>
  <si>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</si>
  <si>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</si>
  <si>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</si>
  <si>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</si>
  <si>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</si>
  <si>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</si>
  <si>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</si>
  <si>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</si>
  <si>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</si>
  <si>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</si>
  <si>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</si>
  <si>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</si>
  <si>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</si>
  <si>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</si>
  <si>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</si>
  <si>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</si>
  <si>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</si>
  <si>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</si>
  <si>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</si>
  <si>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</si>
  <si>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</si>
  <si>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</si>
  <si>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</si>
  <si>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</si>
  <si>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</si>
  <si>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</si>
  <si>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</si>
  <si>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</si>
  <si>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</si>
  <si>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</si>
  <si>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</si>
  <si>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</si>
  <si>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</si>
  <si>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</si>
  <si>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</si>
  <si>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</si>
  <si>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</si>
  <si>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</si>
  <si>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</si>
  <si>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</si>
  <si>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</si>
  <si>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</si>
  <si>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</si>
  <si>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</si>
  <si>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</si>
  <si>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</si>
  <si>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</si>
  <si>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</si>
  <si>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</si>
  <si>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</si>
  <si>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</si>
  <si>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</si>
  <si>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</si>
  <si>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</si>
  <si>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</si>
  <si>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</si>
  <si>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</si>
  <si>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</si>
  <si>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</si>
  <si>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</si>
  <si>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</si>
  <si>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</si>
  <si>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</si>
  <si>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</si>
  <si>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</si>
  <si>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</si>
  <si>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</si>
  <si>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</si>
  <si>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</si>
  <si>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</si>
  <si>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</si>
  <si>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</si>
  <si>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</si>
  <si>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</si>
  <si>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</si>
  <si>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</si>
  <si>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</si>
  <si>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</si>
  <si>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</si>
  <si>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</si>
  <si>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</si>
  <si>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</si>
  <si>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</si>
  <si>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</si>
  <si>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</si>
  <si>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</si>
  <si>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</si>
  <si>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</si>
  <si>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</si>
  <si>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</si>
  <si>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</si>
  <si>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</si>
  <si>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</si>
  <si>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</si>
  <si>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</si>
  <si>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</si>
  <si>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</si>
  <si>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</si>
  <si>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</si>
  <si>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</si>
  <si>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</si>
  <si>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</si>
  <si>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</si>
  <si>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</si>
  <si>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</si>
  <si>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</si>
  <si>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</si>
  <si>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</si>
  <si>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</si>
  <si>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</si>
  <si>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</si>
  <si>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</si>
  <si>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</si>
  <si>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</si>
  <si>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</si>
  <si>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</si>
  <si>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</si>
  <si>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</si>
  <si>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</si>
  <si>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</si>
  <si>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</si>
  <si>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</si>
  <si>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</si>
  <si>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</si>
  <si>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</si>
  <si>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</si>
  <si>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</si>
  <si>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</si>
  <si>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</si>
  <si>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</si>
  <si>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</si>
  <si>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</si>
  <si>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</si>
  <si>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</si>
  <si>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</si>
  <si>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</si>
  <si>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</si>
  <si>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</si>
  <si>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</si>
  <si>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</si>
  <si>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</si>
  <si>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</si>
  <si>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</si>
  <si>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</si>
  <si>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</si>
  <si>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</si>
  <si>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</si>
  <si>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</si>
  <si>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</si>
  <si>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</si>
  <si>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</si>
  <si>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</si>
  <si>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</si>
  <si>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</si>
  <si>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</si>
  <si>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</si>
  <si>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</si>
  <si>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</si>
  <si>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</si>
  <si>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</si>
  <si>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</si>
  <si>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</si>
  <si>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</si>
  <si>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</si>
  <si>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</si>
  <si>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</si>
  <si>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</si>
  <si>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</si>
  <si>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</si>
  <si>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</si>
  <si>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</si>
  <si>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</si>
  <si>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</si>
  <si>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</si>
  <si>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</si>
  <si>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</si>
  <si>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</si>
  <si>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</si>
  <si>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</si>
  <si>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</si>
  <si>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</si>
  <si>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</si>
  <si>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</si>
  <si>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</si>
  <si>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</si>
  <si>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</si>
  <si>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</si>
  <si>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</si>
  <si>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</si>
  <si>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</si>
  <si>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</si>
  <si>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</si>
  <si>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</si>
  <si>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</si>
  <si>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</si>
  <si>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</si>
  <si>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</si>
  <si>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</si>
  <si>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</si>
  <si>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</si>
  <si>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</si>
  <si>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</si>
  <si>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</si>
  <si>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</si>
  <si>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</si>
  <si>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</si>
  <si>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</si>
  <si>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</si>
  <si>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</si>
  <si>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</si>
  <si>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</si>
  <si>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</si>
  <si>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</si>
  <si>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</si>
  <si>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</si>
  <si>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</si>
  <si>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</si>
  <si>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</si>
  <si>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</si>
  <si>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</si>
  <si>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</si>
  <si>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</si>
  <si>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</si>
  <si>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</si>
  <si>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</si>
  <si>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</si>
  <si>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</si>
  <si>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</si>
  <si>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</si>
  <si>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</si>
  <si>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</si>
  <si>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</si>
  <si>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</si>
  <si>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</si>
  <si>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</si>
  <si>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</si>
  <si>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</si>
  <si>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</si>
  <si>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</si>
  <si>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</si>
  <si>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</si>
  <si>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</si>
  <si>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</si>
  <si>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</si>
  <si>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</si>
  <si>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</si>
  <si>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</si>
  <si>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</si>
  <si>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</si>
  <si>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</si>
  <si>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</si>
  <si>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</si>
  <si>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</si>
  <si>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</si>
  <si>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</si>
  <si>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</si>
  <si>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</si>
  <si>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</si>
  <si>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</si>
  <si>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</si>
  <si>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</si>
  <si>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</si>
  <si>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</si>
  <si>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</si>
  <si>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</si>
  <si>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</si>
  <si>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</si>
  <si>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</si>
  <si>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</si>
  <si>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</si>
  <si>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</si>
  <si>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</si>
  <si>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</si>
  <si>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</si>
  <si>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</si>
  <si>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</si>
  <si>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</si>
  <si>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</si>
  <si>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</si>
  <si>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</si>
  <si>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</si>
  <si>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</si>
  <si>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</si>
  <si>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</si>
  <si>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</si>
  <si>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</si>
  <si>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</si>
  <si>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</si>
  <si>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</si>
  <si>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</si>
  <si>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</si>
  <si>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</si>
  <si>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</si>
  <si>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</si>
  <si>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</si>
  <si>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</si>
  <si>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</si>
  <si>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</si>
  <si>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</si>
  <si>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</si>
  <si>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</si>
  <si>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</si>
  <si>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</si>
  <si>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</si>
  <si>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</si>
  <si>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</si>
  <si>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</si>
  <si>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</si>
  <si>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</si>
  <si>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</si>
  <si>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</si>
  <si>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</si>
  <si>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</si>
  <si>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</si>
  <si>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</si>
  <si>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</si>
  <si>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</si>
  <si>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</si>
  <si>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</si>
  <si>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</si>
  <si>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</si>
  <si>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</si>
  <si>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</si>
  <si>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</si>
  <si>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</si>
  <si>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</si>
  <si>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</si>
  <si>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</si>
  <si>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</si>
  <si>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</si>
  <si>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</si>
  <si>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</si>
  <si>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</si>
  <si>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</si>
  <si>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</si>
  <si>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</si>
  <si>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</si>
  <si>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</si>
  <si>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</si>
  <si>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</si>
  <si>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</si>
  <si>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</si>
  <si>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</si>
  <si>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</si>
  <si>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</si>
  <si>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</si>
  <si>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</si>
  <si>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</si>
  <si>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</si>
  <si>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</si>
  <si>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</si>
  <si>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</si>
  <si>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</si>
  <si>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</si>
  <si>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</si>
  <si>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</si>
  <si>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</si>
  <si>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</si>
  <si>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</si>
  <si>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</si>
  <si>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</si>
  <si>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</si>
  <si>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</si>
  <si>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</si>
  <si>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</si>
  <si>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</si>
  <si>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</si>
  <si>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</si>
  <si>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</si>
  <si>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</si>
  <si>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</si>
  <si>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</si>
  <si>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</si>
  <si>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</si>
  <si>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</si>
  <si>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</si>
  <si>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</si>
  <si>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</si>
  <si>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</si>
  <si>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</si>
  <si>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</si>
  <si>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</si>
  <si>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</si>
  <si>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</si>
  <si>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</si>
  <si>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</si>
  <si>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</si>
  <si>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</si>
  <si>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</si>
  <si>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</si>
  <si>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</si>
  <si>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</si>
  <si>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</si>
  <si>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</si>
  <si>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</si>
  <si>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</si>
  <si>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</si>
  <si>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</si>
  <si>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</si>
  <si>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</si>
  <si>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</si>
  <si>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</si>
  <si>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</si>
  <si>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</si>
  <si>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</si>
  <si>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</si>
  <si>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</si>
  <si>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</si>
  <si>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</si>
  <si>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</si>
  <si>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</si>
  <si>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</si>
  <si>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</si>
  <si>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</si>
  <si>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</si>
  <si>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</si>
  <si>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</si>
  <si>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</si>
  <si>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</si>
  <si>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</si>
  <si>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</si>
  <si>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</si>
  <si>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</si>
  <si>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</si>
  <si>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</si>
  <si>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</si>
  <si>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</si>
  <si>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</si>
  <si>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</si>
  <si>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</si>
  <si>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</si>
  <si>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</si>
  <si>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</si>
  <si>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</si>
  <si>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</si>
  <si>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</si>
  <si>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</si>
  <si>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</si>
  <si>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</si>
  <si>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</si>
  <si>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</si>
  <si>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</si>
  <si>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</si>
  <si>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</si>
  <si>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</si>
  <si>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</si>
  <si>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</si>
  <si>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</si>
  <si>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</si>
  <si>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</si>
  <si>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</si>
  <si>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</si>
  <si>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</si>
  <si>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</si>
  <si>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</si>
  <si>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</si>
  <si>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</si>
  <si>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</si>
  <si>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</si>
  <si>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</si>
  <si>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</si>
  <si>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</si>
  <si>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</si>
  <si>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</si>
  <si>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</si>
  <si>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</si>
  <si>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</si>
  <si>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</si>
  <si>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</si>
  <si>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</si>
  <si>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</si>
  <si>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</si>
  <si>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</si>
  <si>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</si>
  <si>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</si>
  <si>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</si>
  <si>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</si>
  <si>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</si>
  <si>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</si>
  <si>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</si>
  <si>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</si>
  <si>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</si>
  <si>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</si>
  <si>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</si>
  <si>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</si>
  <si>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</si>
  <si>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</si>
  <si>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</si>
  <si>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</si>
  <si>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</si>
  <si>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</si>
  <si>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</si>
  <si>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</si>
  <si>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</si>
  <si>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</si>
  <si>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</si>
  <si>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</si>
  <si>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</si>
  <si>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</si>
  <si>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</si>
  <si>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</si>
  <si>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</si>
  <si>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</si>
  <si>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</si>
  <si>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</si>
  <si>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</si>
  <si>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</si>
  <si>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</si>
  <si>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</si>
  <si>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</si>
  <si>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</si>
  <si>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</si>
  <si>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</si>
  <si>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</si>
  <si>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</si>
  <si>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</si>
  <si>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</si>
  <si>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</si>
  <si>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</si>
  <si>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</si>
  <si>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</si>
  <si>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</si>
  <si>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</si>
  <si>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</si>
  <si>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</si>
  <si>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</si>
  <si>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</si>
  <si>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</si>
  <si>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</si>
  <si>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</si>
  <si>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</si>
  <si>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</si>
  <si>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</si>
  <si>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</si>
  <si>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</si>
  <si>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</si>
  <si>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</si>
  <si>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</si>
  <si>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</si>
  <si>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</si>
  <si>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</si>
  <si>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</si>
  <si>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</si>
  <si>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</si>
  <si>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</si>
  <si>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</si>
  <si>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</si>
  <si>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</si>
  <si>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</si>
  <si>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</si>
  <si>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</si>
  <si>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</si>
  <si>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</si>
  <si>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</si>
  <si>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</si>
  <si>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</si>
  <si>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</si>
  <si>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</si>
  <si>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</si>
  <si>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</si>
  <si>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</si>
  <si>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</si>
  <si>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</si>
  <si>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</si>
  <si>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</si>
  <si>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</si>
  <si>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</si>
  <si>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</si>
  <si>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</si>
  <si>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</si>
  <si>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</si>
  <si>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</si>
  <si>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</si>
  <si>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</si>
  <si>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</si>
  <si>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</si>
  <si>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</si>
  <si>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</si>
  <si>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</si>
  <si>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</si>
  <si>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</si>
  <si>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</si>
  <si>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</si>
  <si>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</si>
  <si>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</si>
  <si>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</si>
  <si>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</si>
  <si>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</si>
  <si>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</si>
  <si>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</si>
  <si>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</si>
  <si>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</si>
  <si>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</si>
  <si>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</si>
  <si>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</si>
  <si>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</si>
  <si>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</si>
  <si>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</si>
  <si>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</si>
  <si>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</si>
  <si>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</si>
  <si>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</si>
  <si>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</si>
  <si>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</si>
  <si>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</si>
  <si>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</si>
  <si>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</si>
  <si>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</si>
  <si>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</si>
  <si>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</si>
  <si>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</si>
  <si>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</si>
  <si>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</si>
  <si>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</si>
  <si>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</si>
  <si>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</si>
  <si>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</si>
  <si>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</si>
  <si>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</si>
  <si>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</si>
  <si>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</si>
  <si>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</si>
  <si>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</si>
  <si>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</si>
  <si>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</si>
  <si>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</si>
  <si>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</si>
  <si>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</si>
  <si>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</si>
  <si>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</si>
  <si>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</si>
  <si>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</si>
  <si>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</si>
  <si>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</si>
  <si>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</si>
  <si>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</si>
  <si>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</si>
  <si>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</si>
  <si>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</si>
  <si>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</si>
  <si>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</si>
  <si>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</si>
  <si>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</si>
  <si>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</si>
  <si>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</si>
  <si>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</si>
  <si>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</si>
  <si>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</si>
  <si>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</si>
  <si>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</si>
  <si>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</si>
  <si>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</si>
  <si>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</si>
  <si>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</si>
  <si>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</si>
  <si>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</si>
  <si>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</si>
  <si>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</si>
  <si>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</si>
  <si>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</si>
  <si>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</si>
  <si>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</si>
  <si>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</si>
  <si>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</si>
  <si>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</si>
  <si>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</si>
  <si>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</si>
  <si>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</si>
  <si>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</si>
  <si>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</si>
  <si>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</si>
  <si>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</si>
  <si>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</si>
  <si>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</si>
  <si>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</si>
  <si>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</si>
  <si>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</si>
  <si>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</si>
  <si>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</si>
  <si>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</si>
  <si>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</si>
  <si>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</si>
  <si>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</si>
  <si>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</si>
  <si>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</si>
  <si>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</si>
  <si>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</si>
  <si>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</si>
  <si>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</si>
  <si>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</si>
  <si>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</si>
  <si>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</si>
  <si>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</si>
  <si>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</si>
  <si>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</si>
  <si>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</si>
  <si>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</si>
  <si>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</si>
  <si>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</si>
  <si>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</si>
  <si>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</si>
  <si>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</si>
  <si>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</si>
  <si>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</si>
  <si>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</si>
  <si>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</si>
  <si>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</si>
  <si>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</si>
  <si>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</si>
  <si>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</si>
  <si>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</si>
  <si>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</si>
  <si>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</si>
  <si>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</si>
  <si>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</si>
  <si>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</si>
  <si>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</si>
  <si>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</si>
  <si>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</si>
  <si>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</si>
  <si>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</si>
  <si>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</si>
  <si>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</si>
  <si>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</si>
  <si>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</si>
  <si>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</si>
  <si>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</si>
  <si>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</si>
  <si>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</si>
  <si>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</si>
  <si>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</si>
  <si>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</si>
  <si>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</si>
  <si>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</si>
  <si>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</si>
  <si>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</si>
  <si>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</si>
  <si>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</si>
  <si>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</si>
  <si>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</si>
  <si>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</si>
  <si>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</si>
  <si>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</si>
  <si>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</si>
  <si>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</si>
  <si>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</si>
  <si>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</si>
  <si>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</si>
  <si>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</si>
  <si>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</si>
  <si>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</si>
  <si>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</si>
  <si>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</si>
  <si>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</si>
  <si>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</si>
  <si>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</si>
  <si>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</si>
  <si>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</si>
  <si>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</si>
  <si>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</si>
  <si>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</si>
  <si>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</si>
  <si>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</si>
  <si>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</si>
  <si>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</si>
  <si>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</si>
  <si>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</si>
  <si>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</si>
  <si>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</si>
  <si>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</si>
  <si>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</si>
  <si>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</si>
  <si>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</si>
  <si>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</si>
  <si>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</si>
  <si>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</si>
  <si>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</si>
  <si>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</si>
  <si>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</si>
  <si>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</si>
  <si>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</si>
  <si>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</si>
  <si>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</si>
  <si>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</si>
  <si>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</si>
  <si>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</si>
  <si>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</si>
  <si>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</si>
  <si>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</si>
  <si>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</si>
  <si>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</si>
  <si>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</si>
  <si>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</si>
  <si>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</si>
  <si>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</si>
  <si>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</si>
  <si>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</si>
  <si>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</si>
  <si>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</si>
  <si>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</si>
  <si>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</si>
  <si>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</si>
  <si>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</si>
  <si>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</si>
  <si>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</si>
  <si>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</si>
  <si>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</si>
  <si>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</si>
  <si>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</si>
  <si>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</si>
  <si>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</si>
  <si>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</si>
  <si>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</si>
  <si>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</si>
  <si>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</si>
  <si>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</si>
  <si>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</si>
  <si>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</si>
  <si>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</si>
  <si>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</si>
  <si>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</si>
  <si>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</si>
  <si>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</si>
  <si>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</si>
  <si>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</si>
  <si>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</si>
  <si>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</si>
  <si>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</si>
  <si>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</si>
  <si>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</si>
  <si>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</si>
  <si>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</si>
  <si>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</si>
  <si>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</si>
  <si>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</si>
  <si>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</si>
  <si>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</si>
  <si>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</si>
  <si>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</si>
  <si>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</si>
  <si>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</si>
  <si>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</si>
  <si>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</si>
  <si>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</si>
  <si>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</si>
  <si>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</si>
  <si>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</si>
  <si>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</si>
  <si>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</si>
  <si>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</si>
  <si>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</si>
  <si>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</si>
  <si>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</si>
  <si>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</si>
  <si>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</si>
  <si>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</si>
  <si>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</si>
  <si>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</si>
  <si>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</si>
  <si>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</si>
  <si>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</si>
  <si>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</si>
  <si>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</si>
  <si>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</si>
  <si>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</si>
  <si>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</si>
  <si>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</si>
  <si>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</si>
  <si>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</si>
  <si>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</si>
  <si>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</si>
  <si>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</si>
  <si>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</si>
  <si>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</si>
  <si>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</si>
  <si>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</si>
  <si>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</si>
  <si>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</si>
  <si>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</si>
  <si>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</si>
  <si>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</si>
  <si>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</si>
  <si>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</si>
  <si>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</si>
  <si>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</si>
  <si>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</si>
  <si>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</si>
  <si>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</si>
  <si>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</si>
  <si>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</si>
  <si>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</si>
  <si>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</si>
  <si>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</si>
  <si>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</si>
  <si>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</si>
  <si>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</si>
  <si>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</si>
  <si>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</si>
  <si>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</si>
  <si>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</si>
  <si>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</si>
  <si>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</si>
  <si>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</si>
  <si>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</si>
  <si>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</si>
  <si>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</si>
  <si>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</si>
  <si>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</si>
  <si>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</si>
  <si>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</si>
  <si>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</si>
  <si>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</si>
  <si>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</si>
  <si>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</si>
  <si>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</si>
  <si>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</si>
  <si>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</si>
  <si>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</si>
  <si>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</si>
  <si>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</si>
  <si>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</si>
  <si>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</si>
  <si>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</si>
  <si>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</si>
  <si>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</si>
  <si>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</si>
  <si>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</si>
  <si>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</si>
  <si>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</si>
  <si>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</si>
  <si>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</si>
  <si>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</si>
  <si>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</si>
  <si>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</si>
  <si>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</si>
  <si>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</si>
  <si>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</si>
  <si>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</si>
  <si>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</si>
  <si>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</si>
  <si>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</si>
  <si>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</si>
  <si>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</si>
  <si>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</si>
  <si>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</si>
  <si>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</si>
  <si>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</si>
  <si>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</si>
  <si>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</si>
  <si>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</si>
  <si>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</si>
  <si>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</si>
  <si>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</si>
  <si>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</si>
  <si>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</si>
  <si>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</si>
  <si>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</si>
  <si>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</si>
  <si>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</si>
  <si>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</si>
  <si>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</si>
  <si>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</si>
  <si>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</si>
  <si>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</si>
  <si>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</si>
  <si>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</si>
  <si>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</si>
  <si>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</si>
  <si>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</si>
  <si>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</si>
  <si>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</si>
  <si>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</si>
  <si>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</si>
  <si>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</si>
  <si>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</si>
  <si>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</si>
  <si>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</si>
  <si>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</si>
  <si>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</si>
  <si>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</si>
  <si>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</si>
  <si>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</si>
  <si>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</si>
  <si>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</si>
  <si>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</si>
  <si>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</si>
  <si>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</si>
  <si>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</si>
  <si>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</si>
  <si>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</si>
  <si>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</si>
  <si>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</si>
  <si>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</si>
  <si>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</si>
  <si>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</si>
  <si>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</si>
  <si>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</si>
  <si>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</si>
  <si>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</si>
  <si>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</si>
  <si>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</si>
  <si>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</si>
  <si>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</si>
  <si>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</si>
  <si>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</si>
  <si>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</si>
  <si>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</si>
  <si>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</si>
  <si>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</si>
  <si>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</si>
  <si>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</si>
  <si>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</si>
  <si>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</si>
  <si>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</si>
  <si>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</si>
  <si>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</si>
  <si>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</si>
  <si>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</si>
  <si>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</si>
  <si>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</si>
  <si>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</si>
  <si>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</si>
  <si>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</si>
  <si>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</si>
  <si>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</si>
  <si>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</si>
  <si>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</si>
  <si>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</si>
  <si>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</si>
  <si>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</si>
  <si>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</si>
  <si>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</si>
  <si>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</si>
  <si>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</si>
  <si>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</si>
  <si>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</si>
  <si>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</si>
  <si>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</si>
  <si>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</si>
  <si>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</si>
  <si>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</si>
  <si>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</si>
  <si>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</si>
  <si>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</si>
  <si>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</si>
  <si>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</si>
  <si>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</si>
  <si>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</si>
  <si>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</si>
  <si>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</si>
  <si>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</si>
  <si>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</si>
  <si>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</si>
  <si>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</si>
  <si>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</si>
  <si>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</si>
  <si>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</si>
  <si>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</si>
  <si>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</si>
  <si>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</si>
  <si>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</si>
  <si>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</si>
  <si>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</si>
  <si>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</si>
  <si>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</si>
  <si>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</si>
  <si>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</si>
  <si>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</si>
  <si>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</si>
  <si>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</si>
  <si>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</si>
  <si>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</si>
  <si>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</si>
  <si>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</si>
  <si>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</si>
  <si>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</si>
  <si>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</si>
  <si>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</si>
  <si>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</si>
  <si>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</si>
  <si>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</si>
  <si>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</si>
  <si>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</si>
  <si>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</si>
  <si>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</si>
  <si>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</si>
  <si>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</si>
  <si>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</si>
  <si>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</si>
  <si>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</si>
  <si>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</si>
  <si>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</si>
  <si>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</si>
  <si>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</si>
  <si>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</si>
  <si>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</si>
  <si>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</si>
  <si>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</si>
  <si>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</si>
  <si>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</si>
  <si>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</si>
  <si>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</si>
  <si>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</si>
  <si>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</si>
  <si>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</si>
  <si>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</si>
  <si>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</si>
  <si>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</si>
  <si>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</si>
  <si>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</si>
  <si>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</si>
  <si>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</si>
  <si>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</si>
  <si>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</si>
  <si>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</si>
  <si>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</si>
  <si>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</si>
  <si>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</si>
  <si>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</si>
  <si>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</si>
  <si>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</si>
  <si>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</si>
  <si>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</si>
  <si>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</si>
  <si>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</si>
  <si>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</si>
  <si>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</si>
  <si>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</si>
  <si>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</si>
  <si>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</si>
  <si>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</si>
  <si>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</si>
  <si>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</si>
  <si>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</si>
  <si>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</si>
  <si>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</si>
  <si>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</si>
  <si>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</si>
  <si>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</si>
  <si>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</si>
  <si>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</si>
  <si>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</si>
  <si>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</si>
  <si>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</si>
  <si>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</si>
  <si>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</si>
  <si>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</si>
  <si>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</si>
  <si>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</si>
  <si>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</si>
  <si>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</si>
  <si>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</si>
  <si>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</si>
  <si>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</si>
  <si>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</si>
  <si>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</si>
  <si>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</si>
  <si>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</si>
  <si>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</si>
  <si>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</si>
  <si>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</si>
  <si>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</si>
  <si>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</si>
  <si>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</si>
  <si>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</si>
  <si>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</si>
  <si>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</si>
  <si>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</si>
  <si>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</si>
  <si>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</si>
  <si>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</si>
  <si>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</si>
  <si>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</si>
  <si>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</si>
  <si>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</si>
  <si>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</si>
  <si>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</si>
  <si>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</si>
  <si>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</si>
  <si>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</si>
  <si>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</si>
  <si>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</si>
  <si>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</si>
  <si>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</si>
  <si>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</si>
  <si>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</si>
  <si>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</si>
  <si>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</si>
  <si>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</si>
  <si>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</si>
  <si>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</si>
  <si>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</si>
  <si>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</si>
  <si>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</si>
  <si>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</si>
  <si>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</si>
  <si>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</si>
  <si>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</si>
  <si>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</si>
  <si>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</si>
  <si>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</si>
  <si>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</si>
  <si>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</si>
  <si>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</si>
  <si>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</si>
  <si>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</si>
  <si>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</si>
  <si>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</si>
  <si>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</si>
  <si>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</si>
  <si>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</si>
  <si>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</si>
  <si>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</si>
  <si>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</si>
  <si>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</si>
  <si>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</si>
  <si>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</si>
  <si>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</si>
  <si>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</si>
  <si>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</si>
  <si>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</si>
  <si>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</si>
  <si>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</si>
  <si>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</si>
  <si>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</si>
  <si>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</si>
  <si>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</si>
  <si>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</si>
  <si>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</si>
  <si>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</si>
  <si>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</si>
  <si>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</si>
  <si>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</si>
  <si>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</si>
  <si>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</si>
  <si>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</si>
  <si>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</si>
  <si>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</si>
  <si>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</si>
  <si>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</si>
  <si>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</si>
  <si>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</si>
  <si>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</si>
  <si>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</si>
  <si>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</si>
  <si>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</si>
  <si>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</si>
  <si>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</si>
  <si>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</si>
  <si>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</si>
  <si>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</si>
  <si>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</si>
  <si>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</si>
  <si>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</si>
  <si>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</si>
  <si>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</si>
  <si>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</si>
  <si>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</si>
  <si>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</si>
  <si>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</si>
  <si>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</si>
  <si>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</si>
  <si>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</si>
  <si>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</si>
  <si>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</si>
  <si>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</si>
  <si>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</si>
  <si>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</si>
  <si>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</si>
  <si>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</si>
  <si>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</si>
  <si>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</si>
  <si>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</si>
  <si>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</si>
  <si>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</si>
  <si>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</si>
  <si>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</si>
  <si>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</si>
  <si>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</si>
  <si>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</si>
  <si>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</si>
  <si>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</si>
  <si>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</si>
  <si>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</si>
  <si>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</si>
  <si>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</si>
  <si>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</si>
  <si>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</si>
  <si>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</si>
  <si>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</si>
  <si>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</si>
  <si>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</si>
  <si>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</si>
  <si>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</si>
  <si>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</si>
  <si>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</si>
  <si>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</si>
  <si>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</si>
  <si>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</si>
  <si>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</si>
  <si>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</si>
  <si>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</si>
  <si>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</si>
  <si>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</si>
  <si>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</si>
  <si>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</si>
  <si>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</si>
  <si>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</si>
  <si>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</si>
  <si>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</si>
  <si>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</si>
  <si>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</si>
  <si>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</si>
  <si>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</si>
  <si>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</si>
  <si>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</si>
  <si>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</si>
  <si>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</si>
  <si>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</si>
  <si>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</si>
  <si>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</si>
  <si>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</si>
  <si>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</si>
  <si>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</si>
  <si>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</si>
  <si>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</si>
  <si>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</si>
  <si>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</si>
  <si>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</si>
  <si>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</si>
  <si>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</si>
  <si>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</si>
  <si>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</si>
  <si>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</si>
  <si>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</si>
  <si>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</si>
  <si>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</si>
  <si>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</si>
  <si>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</si>
  <si>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</si>
  <si>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</si>
  <si>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</si>
  <si>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</si>
  <si>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</si>
  <si>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</si>
  <si>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</si>
  <si>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</si>
  <si>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</si>
  <si>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</si>
  <si>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</si>
  <si>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</si>
  <si>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</si>
  <si>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</si>
  <si>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</si>
  <si>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</si>
  <si>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</si>
  <si>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</si>
  <si>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</si>
  <si>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</si>
  <si>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</si>
  <si>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</si>
  <si>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</si>
  <si>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</si>
  <si>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</si>
  <si>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</si>
  <si>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</si>
  <si>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</si>
  <si>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</si>
  <si>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</si>
  <si>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</si>
  <si>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</si>
  <si>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</si>
  <si>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</si>
  <si>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</si>
  <si>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</si>
  <si>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</si>
  <si>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</si>
  <si>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</si>
  <si>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</si>
  <si>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</si>
  <si>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</si>
  <si>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</si>
  <si>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</si>
  <si>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</si>
  <si>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</si>
  <si>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</si>
  <si>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</si>
  <si>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</si>
  <si>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</si>
  <si>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</si>
  <si>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</si>
  <si>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</si>
  <si>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</si>
  <si>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</si>
  <si>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</si>
  <si>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</si>
  <si>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</si>
  <si>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</si>
  <si>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</si>
  <si>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</si>
  <si>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</si>
  <si>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</si>
  <si>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</si>
  <si>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</si>
  <si>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</si>
  <si>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</si>
  <si>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</si>
  <si>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</si>
  <si>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</si>
  <si>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</si>
  <si>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</si>
  <si>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</si>
  <si>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</si>
  <si>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</si>
  <si>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</si>
  <si>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</si>
  <si>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</si>
  <si>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</si>
  <si>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</si>
  <si>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</si>
  <si>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</si>
  <si>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</si>
  <si>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</si>
  <si>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</si>
  <si>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</si>
  <si>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</si>
  <si>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</si>
  <si>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</si>
  <si>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</si>
  <si>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</si>
  <si>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</si>
  <si>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</si>
  <si>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</si>
  <si>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</si>
  <si>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</si>
  <si>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</si>
  <si>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</si>
  <si>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</si>
  <si>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</si>
  <si>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</si>
  <si>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</si>
  <si>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</si>
  <si>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</si>
  <si>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</si>
  <si>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</si>
  <si>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</si>
  <si>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</si>
  <si>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</si>
  <si>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</si>
  <si>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</si>
  <si>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</si>
  <si>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</si>
  <si>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</si>
  <si>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</si>
  <si>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</si>
  <si>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</si>
  <si>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</si>
  <si>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</si>
  <si>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</si>
  <si>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</si>
  <si>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</si>
  <si>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</si>
  <si>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</si>
  <si>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</si>
  <si>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</si>
  <si>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</si>
  <si>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</si>
  <si>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</si>
  <si>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</si>
  <si>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</si>
  <si>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</si>
  <si>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</si>
  <si>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</si>
  <si>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</si>
  <si>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</si>
  <si>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</si>
  <si>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</si>
  <si>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</si>
  <si>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</si>
  <si>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</si>
  <si>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</si>
  <si>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</si>
  <si>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</si>
  <si>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</si>
  <si>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</si>
  <si>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</si>
  <si>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</si>
  <si>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</si>
  <si>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</si>
  <si>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</si>
  <si>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</si>
  <si>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</si>
  <si>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</si>
  <si>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</si>
  <si>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</si>
  <si>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</si>
  <si>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</si>
  <si>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</si>
  <si>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</si>
  <si>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</si>
  <si>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</si>
  <si>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</si>
  <si>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</si>
  <si>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</si>
  <si>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</si>
  <si>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</si>
  <si>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</si>
  <si>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</si>
  <si>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</si>
  <si>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</si>
  <si>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</si>
  <si>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</si>
  <si>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</si>
  <si>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</si>
  <si>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</si>
  <si>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</si>
  <si>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</si>
  <si>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</si>
  <si>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</si>
  <si>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</si>
  <si>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</si>
  <si>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</si>
  <si>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</si>
  <si>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</si>
  <si>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</si>
  <si>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</si>
  <si>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</si>
  <si>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</si>
  <si>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</si>
  <si>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</si>
  <si>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</si>
  <si>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</si>
  <si>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</si>
  <si>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</si>
  <si>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</si>
  <si>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</si>
  <si>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</si>
  <si>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</si>
  <si>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</si>
  <si>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</si>
  <si>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</si>
  <si>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</si>
  <si>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</si>
  <si>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</si>
  <si>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</si>
  <si>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</si>
  <si>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</si>
  <si>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</si>
  <si>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</si>
  <si>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</si>
  <si>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</si>
  <si>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</si>
  <si>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</si>
  <si>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</si>
  <si>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</si>
  <si>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</si>
  <si>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</si>
  <si>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</si>
  <si>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</si>
  <si>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</si>
  <si>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</si>
  <si>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</si>
  <si>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</si>
  <si>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</si>
  <si>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</si>
  <si>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</si>
  <si>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</si>
  <si>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</si>
  <si>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</si>
  <si>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</si>
  <si>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</si>
  <si>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</si>
  <si>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</si>
  <si>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</si>
  <si>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</si>
  <si>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</si>
  <si>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</si>
  <si>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</si>
  <si>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</si>
  <si>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</si>
  <si>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</si>
  <si>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</si>
  <si>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</si>
  <si>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</si>
  <si>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</si>
  <si>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</si>
  <si>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</si>
  <si>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</si>
  <si>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</si>
  <si>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</si>
  <si>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</si>
  <si>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</si>
  <si>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</si>
  <si>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</si>
  <si>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</si>
  <si>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</si>
  <si>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</si>
  <si>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</si>
  <si>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</si>
  <si>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</si>
  <si>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</si>
  <si>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</si>
  <si>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</si>
  <si>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</si>
  <si>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</si>
  <si>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</si>
  <si>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</si>
  <si>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</si>
  <si>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</si>
  <si>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</si>
  <si>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</si>
  <si>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</si>
  <si>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</si>
  <si>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</si>
  <si>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</si>
  <si>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</si>
  <si>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</si>
  <si>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</si>
  <si>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</si>
  <si>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</si>
  <si>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</si>
  <si>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</si>
  <si>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</si>
  <si>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</si>
  <si>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</si>
  <si>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</si>
  <si>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</si>
  <si>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</si>
  <si>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</si>
  <si>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</si>
  <si>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</si>
  <si>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</si>
  <si>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</si>
  <si>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</si>
  <si>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</si>
  <si>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</si>
  <si>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</si>
  <si>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</si>
  <si>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</si>
  <si>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</si>
  <si>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</si>
  <si>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</si>
  <si>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</si>
  <si>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</si>
  <si>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</si>
  <si>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</si>
  <si>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</si>
  <si>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</si>
  <si>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</si>
  <si>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</si>
  <si>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</si>
  <si>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</si>
  <si>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</si>
  <si>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</si>
  <si>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</si>
  <si>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</si>
  <si>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</si>
  <si>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</si>
  <si>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</si>
  <si>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</si>
  <si>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</si>
  <si>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</si>
  <si>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</si>
  <si>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</si>
  <si>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</si>
  <si>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</si>
  <si>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</si>
  <si>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</si>
  <si>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</si>
  <si>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</si>
  <si>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</si>
  <si>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</si>
  <si>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</si>
  <si>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</si>
  <si>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</si>
  <si>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</si>
  <si>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</si>
  <si>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</si>
  <si>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</si>
  <si>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</si>
  <si>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</si>
  <si>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</si>
  <si>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</si>
  <si>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</si>
  <si>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</si>
  <si>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</si>
  <si>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</si>
  <si>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</si>
  <si>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</si>
  <si>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</si>
  <si>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</si>
  <si>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</si>
  <si>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</si>
  <si>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</si>
  <si>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</si>
  <si>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</si>
  <si>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</si>
  <si>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</si>
  <si>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</si>
  <si>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</si>
  <si>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</si>
  <si>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</si>
  <si>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</si>
  <si>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</si>
  <si>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</si>
  <si>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</si>
  <si>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</si>
  <si>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</si>
  <si>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</si>
  <si>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</si>
  <si>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</si>
  <si>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</si>
  <si>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</si>
  <si>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</si>
  <si>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</si>
  <si>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</si>
  <si>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</si>
  <si>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</si>
  <si>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</si>
  <si>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</si>
  <si>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</si>
  <si>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</si>
  <si>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</si>
  <si>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</si>
  <si>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</si>
  <si>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</si>
  <si>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</si>
  <si>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</si>
  <si>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</si>
  <si>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</si>
  <si>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</si>
  <si>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</si>
  <si>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</si>
  <si>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</si>
  <si>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</si>
  <si>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</si>
  <si>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</si>
  <si>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</si>
  <si>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</si>
  <si>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</si>
  <si>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</si>
  <si>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</si>
  <si>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</si>
  <si>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</si>
  <si>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</si>
  <si>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</si>
  <si>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</si>
  <si>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</si>
  <si>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</si>
  <si>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</si>
  <si>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</si>
  <si>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</si>
  <si>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</si>
  <si>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</si>
  <si>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</si>
  <si>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</si>
  <si>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</si>
  <si>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</si>
  <si>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</si>
  <si>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</si>
  <si>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</si>
  <si>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</si>
  <si>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</si>
  <si>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</si>
  <si>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</si>
  <si>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</si>
  <si>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</si>
  <si>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</si>
  <si>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</si>
  <si>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</si>
  <si>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</si>
  <si>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</si>
  <si>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</si>
  <si>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</si>
  <si>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</si>
  <si>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</si>
  <si>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</si>
  <si>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</si>
  <si>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</si>
  <si>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</si>
  <si>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</si>
  <si>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</si>
  <si>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</si>
  <si>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</si>
  <si>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</si>
  <si>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</si>
  <si>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</si>
  <si>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</si>
  <si>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</si>
  <si>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</si>
  <si>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</si>
  <si>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</si>
  <si>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</si>
  <si>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</si>
  <si>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</si>
  <si>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</si>
  <si>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</si>
  <si>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</si>
  <si>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</si>
  <si>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</si>
  <si>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</si>
  <si>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</si>
  <si>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</si>
  <si>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</si>
  <si>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</si>
  <si>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</si>
  <si>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</si>
  <si>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</si>
  <si>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</si>
  <si>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</si>
  <si>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</si>
  <si>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</si>
  <si>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</si>
  <si>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</si>
  <si>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</si>
  <si>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</si>
  <si>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</si>
  <si>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</si>
  <si>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</si>
  <si>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</si>
  <si>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</si>
  <si>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</si>
  <si>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</si>
  <si>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</si>
  <si>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</si>
  <si>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</si>
  <si>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</si>
  <si>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</si>
  <si>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</si>
  <si>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</si>
  <si>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</si>
  <si>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</si>
  <si>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</si>
  <si>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</si>
  <si>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</si>
  <si>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</si>
  <si>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</si>
  <si>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</si>
  <si>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</si>
  <si>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</si>
  <si>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</si>
  <si>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</si>
  <si>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</si>
  <si>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</si>
  <si>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</si>
  <si>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</si>
  <si>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</si>
  <si>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</si>
  <si>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</si>
  <si>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</si>
  <si>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</si>
  <si>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</si>
  <si>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</si>
  <si>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</si>
  <si>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</si>
  <si>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</si>
  <si>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</si>
  <si>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</si>
  <si>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</si>
  <si>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</si>
  <si>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</si>
  <si>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</si>
  <si>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</si>
  <si>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</si>
  <si>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</si>
  <si>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</si>
  <si>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</si>
  <si>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</si>
  <si>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</si>
  <si>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</si>
  <si>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</si>
  <si>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</si>
  <si>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</si>
  <si>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</si>
  <si>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</si>
  <si>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</si>
  <si>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</si>
  <si>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</si>
  <si>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</si>
  <si>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</si>
  <si>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</si>
  <si>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</si>
  <si>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</si>
  <si>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</si>
  <si>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</si>
  <si>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</si>
  <si>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</si>
  <si>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</si>
  <si>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</si>
  <si>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</si>
  <si>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</si>
  <si>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</si>
  <si>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</si>
  <si>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</si>
  <si>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</si>
  <si>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</si>
  <si>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</si>
  <si>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</si>
  <si>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</si>
  <si>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</si>
  <si>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</si>
  <si>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</si>
  <si>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</si>
  <si>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</si>
  <si>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</si>
  <si>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</si>
  <si>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</si>
  <si>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</si>
  <si>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</si>
  <si>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</si>
  <si>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</si>
  <si>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</si>
  <si>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</si>
  <si>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</si>
  <si>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</si>
  <si>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</si>
  <si>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</si>
  <si>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</si>
  <si>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</si>
  <si>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</si>
  <si>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</si>
  <si>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</si>
  <si>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</si>
  <si>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</si>
  <si>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</si>
  <si>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</si>
  <si>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</si>
  <si>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</si>
  <si>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</si>
  <si>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</si>
  <si>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</si>
  <si>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</si>
  <si>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</si>
  <si>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</si>
  <si>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</si>
  <si>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</si>
  <si>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</si>
  <si>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</si>
  <si>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</si>
  <si>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</si>
  <si>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</si>
  <si>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</si>
  <si>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</si>
  <si>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</si>
  <si>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</si>
  <si>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</si>
  <si>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</si>
  <si>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</si>
  <si>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</si>
  <si>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</si>
  <si>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</si>
  <si>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</si>
  <si>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</si>
  <si>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</si>
  <si>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</si>
  <si>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</si>
  <si>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</si>
  <si>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</si>
  <si>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</si>
  <si>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</si>
  <si>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</si>
  <si>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</si>
  <si>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</si>
  <si>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</si>
  <si>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</si>
  <si>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</si>
  <si>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</si>
  <si>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</si>
  <si>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</si>
  <si>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</si>
  <si>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</si>
  <si>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</si>
  <si>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</si>
  <si>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</si>
  <si>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</si>
  <si>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</si>
  <si>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</si>
  <si>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</si>
  <si>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</si>
  <si>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</si>
  <si>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</si>
  <si>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</si>
  <si>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</si>
  <si>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</si>
  <si>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</si>
  <si>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</si>
  <si>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</si>
  <si>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</si>
  <si>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</si>
  <si>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</si>
  <si>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</si>
  <si>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</si>
  <si>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</si>
  <si>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</si>
  <si>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</si>
  <si>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</si>
  <si>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</si>
  <si>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</si>
  <si>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</si>
  <si>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</si>
  <si>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</si>
  <si>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</si>
  <si>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</si>
  <si>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</si>
  <si>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</si>
  <si>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</si>
  <si>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</si>
  <si>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</si>
  <si>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</si>
  <si>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</si>
  <si>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</si>
  <si>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</si>
  <si>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</si>
  <si>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</si>
  <si>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</si>
  <si>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</si>
  <si>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</si>
  <si>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</si>
  <si>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</si>
  <si>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</si>
  <si>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</si>
  <si>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</si>
  <si>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</si>
  <si>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</si>
  <si>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</si>
  <si>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</si>
  <si>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</si>
  <si>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</si>
  <si>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</si>
  <si>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</si>
  <si>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</si>
  <si>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</si>
  <si>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</si>
  <si>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</si>
  <si>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</si>
  <si>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</si>
  <si>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</si>
  <si>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</si>
  <si>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</si>
  <si>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</si>
  <si>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</si>
  <si>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</si>
  <si>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</si>
  <si>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</si>
  <si>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</si>
  <si>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</si>
  <si>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</si>
  <si>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</si>
  <si>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</si>
  <si>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</si>
  <si>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</si>
  <si>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</si>
  <si>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</si>
  <si>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</si>
  <si>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</si>
  <si>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</si>
  <si>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</si>
  <si>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</si>
  <si>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</si>
  <si>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</si>
  <si>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</si>
  <si>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</si>
  <si>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</si>
  <si>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</si>
  <si>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</si>
  <si>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</si>
  <si>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</si>
  <si>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</si>
  <si>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</si>
  <si>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</si>
  <si>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</si>
  <si>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</si>
  <si>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</si>
  <si>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</si>
  <si>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</si>
  <si>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</si>
  <si>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</si>
  <si>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</si>
  <si>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</si>
  <si>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</si>
  <si>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</si>
  <si>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</si>
  <si>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</si>
  <si>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</si>
  <si>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</si>
  <si>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</si>
  <si>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</si>
  <si>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</si>
  <si>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</si>
  <si>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</si>
  <si>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</si>
  <si>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</si>
  <si>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</si>
  <si>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</si>
  <si>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</si>
  <si>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</si>
  <si>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</si>
  <si>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</si>
  <si>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</si>
  <si>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</si>
  <si>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</si>
  <si>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</si>
  <si>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</si>
  <si>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</si>
  <si>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</si>
  <si>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</si>
  <si>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</si>
  <si>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</si>
  <si>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</si>
  <si>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</si>
  <si>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</si>
  <si>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</si>
  <si>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</si>
  <si>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</si>
  <si>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</si>
  <si>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</si>
  <si>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</si>
  <si>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</si>
  <si>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</si>
  <si>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</si>
  <si>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</si>
  <si>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</si>
  <si>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</si>
  <si>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</si>
  <si>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</si>
  <si>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</si>
  <si>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</si>
  <si>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</si>
  <si>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</si>
  <si>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</si>
  <si>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</si>
  <si>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</si>
  <si>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</si>
  <si>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</si>
  <si>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</si>
  <si>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</si>
  <si>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</si>
  <si>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</si>
  <si>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</si>
  <si>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</si>
  <si>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</si>
  <si>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</si>
  <si>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</si>
  <si>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</si>
  <si>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</si>
  <si>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</si>
  <si>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</si>
  <si>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</si>
  <si>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</si>
  <si>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</si>
  <si>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</si>
  <si>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</si>
  <si>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</si>
  <si>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</si>
  <si>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</si>
  <si>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</si>
  <si>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</si>
  <si>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</si>
  <si>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</si>
  <si>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</si>
  <si>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</si>
  <si>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</si>
  <si>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</si>
  <si>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</si>
  <si>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</si>
  <si>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</si>
  <si>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</si>
  <si>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</si>
  <si>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</si>
  <si>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</si>
  <si>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</si>
  <si>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</si>
  <si>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</si>
  <si>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</si>
  <si>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</si>
  <si>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</si>
  <si>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</si>
  <si>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</si>
  <si>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</si>
  <si>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</si>
  <si>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</si>
  <si>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</si>
  <si>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</si>
  <si>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</si>
  <si>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</si>
  <si>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</si>
  <si>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</si>
  <si>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</si>
  <si>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</si>
  <si>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</si>
  <si>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</si>
  <si>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</si>
  <si>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</si>
  <si>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</si>
  <si>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</si>
  <si>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</si>
  <si>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</si>
  <si>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</si>
  <si>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</si>
  <si>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</si>
  <si>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</si>
  <si>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</si>
  <si>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</si>
  <si>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</si>
  <si>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</si>
  <si>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</si>
  <si>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</si>
  <si>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</si>
  <si>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</si>
  <si>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</si>
  <si>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</si>
  <si>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</si>
  <si>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</si>
  <si>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</si>
  <si>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</si>
  <si>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</si>
  <si>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</si>
  <si>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</si>
  <si>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</si>
  <si>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</si>
  <si>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</si>
  <si>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</si>
  <si>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</si>
  <si>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</si>
  <si>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</si>
  <si>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</si>
  <si>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</si>
  <si>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</si>
  <si>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</si>
  <si>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</si>
  <si>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</si>
  <si>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</si>
  <si>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</si>
  <si>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</si>
  <si>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</si>
  <si>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</si>
  <si>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</si>
  <si>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</si>
  <si>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</si>
  <si>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</si>
  <si>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</si>
  <si>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</si>
  <si>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</si>
  <si>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</si>
  <si>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</si>
  <si>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</si>
  <si>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</si>
  <si>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</si>
  <si>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</si>
  <si>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</si>
  <si>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</si>
  <si>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</si>
  <si>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</si>
  <si>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</si>
  <si>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</si>
  <si>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</si>
  <si>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</si>
  <si>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</si>
  <si>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</si>
  <si>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</si>
  <si>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</si>
  <si>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</si>
  <si>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</si>
  <si>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</si>
  <si>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</si>
  <si>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</si>
  <si>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</si>
  <si>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</si>
  <si>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</si>
  <si>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</si>
  <si>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</si>
  <si>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</si>
  <si>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</si>
  <si>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</si>
  <si>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</si>
  <si>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</si>
  <si>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</si>
  <si>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</si>
  <si>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</si>
  <si>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</si>
  <si>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</si>
  <si>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</si>
  <si>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</si>
  <si>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</si>
  <si>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</si>
  <si>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</si>
  <si>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</si>
  <si>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</si>
  <si>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</si>
  <si>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</si>
  <si>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</si>
  <si>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</si>
  <si>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</si>
  <si>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</si>
  <si>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</si>
  <si>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</si>
  <si>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</si>
  <si>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</si>
  <si>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</si>
  <si>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</si>
  <si>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</si>
  <si>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</si>
  <si>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</si>
  <si>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</si>
  <si>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</si>
  <si>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</si>
  <si>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</si>
  <si>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</si>
  <si>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</si>
  <si>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</si>
  <si>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</si>
  <si>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</si>
  <si>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</si>
  <si>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</si>
  <si>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</si>
  <si>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</si>
  <si>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</si>
  <si>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</si>
  <si>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</si>
  <si>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</si>
  <si>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</si>
  <si>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</si>
  <si>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</si>
  <si>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</si>
  <si>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</si>
  <si>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</si>
  <si>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</si>
  <si>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</si>
  <si>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</si>
  <si>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</si>
  <si>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</si>
  <si>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</si>
  <si>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</si>
  <si>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</si>
  <si>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</si>
  <si>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</si>
  <si>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</si>
  <si>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</si>
  <si>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</si>
  <si>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</si>
  <si>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</si>
  <si>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</si>
  <si>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</si>
  <si>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</si>
  <si>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</si>
  <si>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</si>
  <si>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</si>
  <si>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</si>
  <si>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</si>
  <si>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</si>
  <si>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</si>
  <si>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</si>
  <si>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</si>
  <si>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</si>
  <si>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</si>
  <si>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</si>
  <si>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</si>
  <si>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</si>
  <si>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</si>
  <si>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</si>
  <si>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</si>
  <si>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</si>
  <si>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</si>
  <si>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</si>
  <si>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</si>
  <si>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</si>
  <si>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</si>
  <si>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</si>
  <si>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</si>
  <si>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</si>
  <si>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</si>
  <si>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</si>
  <si>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</si>
  <si>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</si>
  <si>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</si>
  <si>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</si>
  <si>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</si>
  <si>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</si>
  <si>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</si>
  <si>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</si>
  <si>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</si>
  <si>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</si>
  <si>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</si>
  <si>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</si>
  <si>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</si>
  <si>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</si>
  <si>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</si>
  <si>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</si>
  <si>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</si>
  <si>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</si>
  <si>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</si>
  <si>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</si>
  <si>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</si>
  <si>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</si>
  <si>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</si>
  <si>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</si>
  <si>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</si>
  <si>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</si>
  <si>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</si>
  <si>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</si>
  <si>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</si>
  <si>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</si>
  <si>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</si>
  <si>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</si>
  <si>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</si>
  <si>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</si>
  <si>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</si>
  <si>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</si>
  <si>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</si>
  <si>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</si>
  <si>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</si>
  <si>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</si>
  <si>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</si>
  <si>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</si>
  <si>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</si>
  <si>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</si>
  <si>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</si>
  <si>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</si>
  <si>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</si>
  <si>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</si>
  <si>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</si>
  <si>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</si>
  <si>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</si>
  <si>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</si>
  <si>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</si>
  <si>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</si>
  <si>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</si>
  <si>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</si>
  <si>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</si>
  <si>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</si>
  <si>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</si>
  <si>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</si>
  <si>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</si>
  <si>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</si>
  <si>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</si>
  <si>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</si>
  <si>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</si>
  <si>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</si>
  <si>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</si>
  <si>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</si>
  <si>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</si>
  <si>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</si>
  <si>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</si>
  <si>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</si>
  <si>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</si>
  <si>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</si>
  <si>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</si>
  <si>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</si>
  <si>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</si>
  <si>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</si>
  <si>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</si>
  <si>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</si>
  <si>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</si>
  <si>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</si>
  <si>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</si>
  <si>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</si>
  <si>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</si>
  <si>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</si>
  <si>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</si>
  <si>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</si>
  <si>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</si>
  <si>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</si>
  <si>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</si>
  <si>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</si>
  <si>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</si>
  <si>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</si>
  <si>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</si>
  <si>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</si>
  <si>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</si>
  <si>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</si>
  <si>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</si>
  <si>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</si>
  <si>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</si>
  <si>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</si>
  <si>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</si>
  <si>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</si>
  <si>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</si>
  <si>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</si>
  <si>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</si>
  <si>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</si>
  <si>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</si>
  <si>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</si>
  <si>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</si>
  <si>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</si>
  <si>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</si>
  <si>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</si>
  <si>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</si>
  <si>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</si>
  <si>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</si>
  <si>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</si>
  <si>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</si>
  <si>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</si>
  <si>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</si>
  <si>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</si>
  <si>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</si>
  <si>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</si>
  <si>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</si>
  <si>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</si>
  <si>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</si>
  <si>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</si>
  <si>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</si>
  <si>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</si>
  <si>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</si>
  <si>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</si>
  <si>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</si>
  <si>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</si>
  <si>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</si>
  <si>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</si>
  <si>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</si>
  <si>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</si>
  <si>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</si>
  <si>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</si>
  <si>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</si>
  <si>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</si>
  <si>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</si>
  <si>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</si>
  <si>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</si>
  <si>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</si>
  <si>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</si>
  <si>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</si>
  <si>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</si>
  <si>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</si>
  <si>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</si>
  <si>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</si>
  <si>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</si>
  <si>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</si>
  <si>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</si>
  <si>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</si>
  <si>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</si>
  <si>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</si>
  <si>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</si>
  <si>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</si>
  <si>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</si>
  <si>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</si>
  <si>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</si>
  <si>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</si>
  <si>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</si>
  <si>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</si>
  <si>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</si>
  <si>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</si>
  <si>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</si>
  <si>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</si>
  <si>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</si>
  <si>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</si>
  <si>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</si>
  <si>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</si>
  <si>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</si>
  <si>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</si>
  <si>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</si>
  <si>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</si>
  <si>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</si>
  <si>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</si>
  <si>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</si>
  <si>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</si>
  <si>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</si>
  <si>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</si>
  <si>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</si>
  <si>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</si>
  <si>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</si>
  <si>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</si>
  <si>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</si>
  <si>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</si>
  <si>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</si>
  <si>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</si>
  <si>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</si>
  <si>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</si>
  <si>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</si>
  <si>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</si>
  <si>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</si>
  <si>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</si>
  <si>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</si>
  <si>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</si>
  <si>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</si>
  <si>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</si>
  <si>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</si>
  <si>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</si>
  <si>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</si>
  <si>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</si>
  <si>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</si>
  <si>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</si>
  <si>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</si>
  <si>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</si>
  <si>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</si>
  <si>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</si>
  <si>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</si>
  <si>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</si>
  <si>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</si>
  <si>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</si>
  <si>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</si>
  <si>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</si>
  <si>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</si>
  <si>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</si>
  <si>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</si>
  <si>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</si>
  <si>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</si>
  <si>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</si>
  <si>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</si>
  <si>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</si>
  <si>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</si>
  <si>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</si>
  <si>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</si>
  <si>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</si>
  <si>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</si>
  <si>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</si>
  <si>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</si>
  <si>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</si>
  <si>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</si>
  <si>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</si>
  <si>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</si>
  <si>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</si>
  <si>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</si>
  <si>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</si>
  <si>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</si>
  <si>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</si>
  <si>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</si>
  <si>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</si>
  <si>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</si>
  <si>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</si>
  <si>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</si>
  <si>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</si>
  <si>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</si>
  <si>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</si>
  <si>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</si>
  <si>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</si>
  <si>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</si>
  <si>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</si>
  <si>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</si>
  <si>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</si>
  <si>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</si>
  <si>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</si>
  <si>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</si>
  <si>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</si>
  <si>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</si>
  <si>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</si>
  <si>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</si>
  <si>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</si>
  <si>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</si>
  <si>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</si>
  <si>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</si>
  <si>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</si>
  <si>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</si>
  <si>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</si>
  <si>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</si>
  <si>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</si>
  <si>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</si>
  <si>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</si>
  <si>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</si>
  <si>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</si>
  <si>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</si>
  <si>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</si>
  <si>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</si>
  <si>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</si>
  <si>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</si>
  <si>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</si>
  <si>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</si>
  <si>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</si>
  <si>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</si>
  <si>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</si>
  <si>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</si>
  <si>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</si>
  <si>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</si>
  <si>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</si>
  <si>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</si>
  <si>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</si>
  <si>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</si>
  <si>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</si>
  <si>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</si>
  <si>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</si>
  <si>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</si>
  <si>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</si>
  <si>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</si>
  <si>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</si>
  <si>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</si>
  <si>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</si>
  <si>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</si>
  <si>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</si>
  <si>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</si>
  <si>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</si>
  <si>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</si>
  <si>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</si>
  <si>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</si>
  <si>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</si>
  <si>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</si>
  <si>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</si>
  <si>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</si>
  <si>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</si>
  <si>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</si>
  <si>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</si>
  <si>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</si>
  <si>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</si>
  <si>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</si>
  <si>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</si>
  <si>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</si>
  <si>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</si>
  <si>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</si>
  <si>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</si>
  <si>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</si>
  <si>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</si>
  <si>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</si>
  <si>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</si>
  <si>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</si>
  <si>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</si>
  <si>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</si>
  <si>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</si>
  <si>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</si>
  <si>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</si>
  <si>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</si>
  <si>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</si>
  <si>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</si>
  <si>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</si>
  <si>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</si>
  <si>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</si>
  <si>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</si>
  <si>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</si>
  <si>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</si>
  <si>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</si>
  <si>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</si>
  <si>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</si>
  <si>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</si>
  <si>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</si>
  <si>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</si>
  <si>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</si>
  <si>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</si>
  <si>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</si>
  <si>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</si>
  <si>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</si>
  <si>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</si>
  <si>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</si>
  <si>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</si>
  <si>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</si>
  <si>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</si>
  <si>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</si>
  <si>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</si>
  <si>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</si>
  <si>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</si>
  <si>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</si>
  <si>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</si>
  <si>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</si>
  <si>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</si>
  <si>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</si>
  <si>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</si>
  <si>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</si>
  <si>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</si>
  <si>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</si>
  <si>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</si>
  <si>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</si>
  <si>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</si>
  <si>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</si>
  <si>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</si>
  <si>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</si>
  <si>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</si>
  <si>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</si>
  <si>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</si>
  <si>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</si>
  <si>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</si>
  <si>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</si>
  <si>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</si>
  <si>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</si>
  <si>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</si>
  <si>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</si>
  <si>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</si>
  <si>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</si>
  <si>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</si>
  <si>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</si>
  <si>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</si>
  <si>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</si>
  <si>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</si>
  <si>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</si>
  <si>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</si>
  <si>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</si>
  <si>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</si>
  <si>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</si>
  <si>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</si>
  <si>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</si>
  <si>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</si>
  <si>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</si>
  <si>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</si>
  <si>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</si>
  <si>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</si>
  <si>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</si>
  <si>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</si>
  <si>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</si>
  <si>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</si>
  <si>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</si>
  <si>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</si>
  <si>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</si>
  <si>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</si>
  <si>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</si>
  <si>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</si>
  <si>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</si>
  <si>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</si>
  <si>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</si>
  <si>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</si>
  <si>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</si>
  <si>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</si>
  <si>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</si>
  <si>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</si>
  <si>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</si>
  <si>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</si>
  <si>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</si>
  <si>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</si>
  <si>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</si>
  <si>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</si>
  <si>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</si>
  <si>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</si>
  <si>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</si>
  <si>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</si>
  <si>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</si>
  <si>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</si>
  <si>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</si>
  <si>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</si>
  <si>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</si>
  <si>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</si>
  <si>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</si>
  <si>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</si>
  <si>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</si>
  <si>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</si>
  <si>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</si>
  <si>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</si>
  <si>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</si>
  <si>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</si>
  <si>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</si>
  <si>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</si>
  <si>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</si>
  <si>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</si>
  <si>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</si>
  <si>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</si>
  <si>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</si>
  <si>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</si>
  <si>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</si>
  <si>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</si>
  <si>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</si>
  <si>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</si>
  <si>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</si>
  <si>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</si>
  <si>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</si>
  <si>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</si>
  <si>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</si>
  <si>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</si>
  <si>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</si>
  <si>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</si>
  <si>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</si>
  <si>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</si>
  <si>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</si>
  <si>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</si>
  <si>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</si>
  <si>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</si>
  <si>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</si>
  <si>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</si>
  <si>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</si>
  <si>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</si>
  <si>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</si>
  <si>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</si>
  <si>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</si>
  <si>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</si>
  <si>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</si>
  <si>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</si>
  <si>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</si>
  <si>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</si>
  <si>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</si>
  <si>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</si>
  <si>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</si>
  <si>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</si>
  <si>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</si>
  <si>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</si>
  <si>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</si>
  <si>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</si>
  <si>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</si>
  <si>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</si>
  <si>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</si>
  <si>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</si>
  <si>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</si>
  <si>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</si>
  <si>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</si>
  <si>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</si>
  <si>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</si>
  <si>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</si>
  <si>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</si>
  <si>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</si>
  <si>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</si>
  <si>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</si>
  <si>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</si>
  <si>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</si>
  <si>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</si>
  <si>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</si>
  <si>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</si>
  <si>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</si>
  <si>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</si>
  <si>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</si>
  <si>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</si>
  <si>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</si>
  <si>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</si>
  <si>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</si>
  <si>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</si>
  <si>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</si>
  <si>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</si>
  <si>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</si>
  <si>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</si>
  <si>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</si>
  <si>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</si>
  <si>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</si>
  <si>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</si>
  <si>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</si>
  <si>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</si>
  <si>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</si>
  <si>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</si>
  <si>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</si>
  <si>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</si>
  <si>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</si>
  <si>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</si>
  <si>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</si>
  <si>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</si>
  <si>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</si>
  <si>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</si>
  <si>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</si>
  <si>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</si>
  <si>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</si>
  <si>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</si>
  <si>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</si>
  <si>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</si>
  <si>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</si>
  <si>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</si>
  <si>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</si>
  <si>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</si>
  <si>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</si>
  <si>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</si>
  <si>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</si>
  <si>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</si>
  <si>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</si>
  <si>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</si>
  <si>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</si>
  <si>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</si>
  <si>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</si>
  <si>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</si>
  <si>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</si>
  <si>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</si>
  <si>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</si>
  <si>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</si>
  <si>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</si>
  <si>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</si>
  <si>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</si>
  <si>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</si>
  <si>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</si>
  <si>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</si>
  <si>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</si>
  <si>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</si>
  <si>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</si>
  <si>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</si>
  <si>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</si>
  <si>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</si>
  <si>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</si>
  <si>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</si>
  <si>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</si>
  <si>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</si>
  <si>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</si>
  <si>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</si>
  <si>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</si>
  <si>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</si>
  <si>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</si>
  <si>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</si>
  <si>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</si>
  <si>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</si>
  <si>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</si>
  <si>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</si>
  <si>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</si>
  <si>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</si>
  <si>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</si>
  <si>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</si>
  <si>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</si>
  <si>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</si>
  <si>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</si>
  <si>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</si>
  <si>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</si>
  <si>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</si>
  <si>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</si>
  <si>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</si>
  <si>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</si>
  <si>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</si>
  <si>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</si>
  <si>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</si>
  <si>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</si>
  <si>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</si>
  <si>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</si>
  <si>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</si>
  <si>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</si>
  <si>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</si>
  <si>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</si>
  <si>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</si>
  <si>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</si>
  <si>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</si>
  <si>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</si>
  <si>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</si>
  <si>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</si>
  <si>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</si>
  <si>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</si>
  <si>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</si>
  <si>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</si>
  <si>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</si>
  <si>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</si>
  <si>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</si>
  <si>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</si>
  <si>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</si>
  <si>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</si>
  <si>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</si>
  <si>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</si>
  <si>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</si>
  <si>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</si>
  <si>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</si>
  <si>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</si>
  <si>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</si>
  <si>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</si>
  <si>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</si>
  <si>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</si>
  <si>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</si>
  <si>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</si>
  <si>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</si>
  <si>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</si>
  <si>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</si>
  <si>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</si>
  <si>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</si>
  <si>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</si>
  <si>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</si>
  <si>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</si>
  <si>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</si>
  <si>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</si>
  <si>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</si>
  <si>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</si>
  <si>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</si>
  <si>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</si>
  <si>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</si>
  <si>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</si>
  <si>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</si>
  <si>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</si>
  <si>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</si>
  <si>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</si>
  <si>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</si>
  <si>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</si>
  <si>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</si>
  <si>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</si>
  <si>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</si>
  <si>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</si>
  <si>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</si>
  <si>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</si>
  <si>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</si>
  <si>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</si>
  <si>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</si>
  <si>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</si>
  <si>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</si>
  <si>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</si>
  <si>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</si>
  <si>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</si>
  <si>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</si>
  <si>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</si>
  <si>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</si>
  <si>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</si>
  <si>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</si>
  <si>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</si>
  <si>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</si>
  <si>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</si>
  <si>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</si>
  <si>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</si>
  <si>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</si>
  <si>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</si>
  <si>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</si>
  <si>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</si>
  <si>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</si>
  <si>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</si>
  <si>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</si>
  <si>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</si>
  <si>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</si>
  <si>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</si>
  <si>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</si>
  <si>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</si>
  <si>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</si>
  <si>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</si>
  <si>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</si>
  <si>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</si>
  <si>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</si>
  <si>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</si>
  <si>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</si>
  <si>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</si>
  <si>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</si>
  <si>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</si>
  <si>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</si>
  <si>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</si>
  <si>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</si>
  <si>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</si>
  <si>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</si>
  <si>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</si>
  <si>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</si>
  <si>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</si>
  <si>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</si>
  <si>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</si>
  <si>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</si>
  <si>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</si>
  <si>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</si>
  <si>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</si>
  <si>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</si>
  <si>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</si>
  <si>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</si>
  <si>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</si>
  <si>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</si>
  <si>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</si>
  <si>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</si>
  <si>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</si>
  <si>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</si>
  <si>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</si>
  <si>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</si>
  <si>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</si>
  <si>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</si>
  <si>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</si>
  <si>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</si>
  <si>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</si>
  <si>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</si>
  <si>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</si>
  <si>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</si>
  <si>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</si>
  <si>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</si>
  <si>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</si>
  <si>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</si>
  <si>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</si>
  <si>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</si>
  <si>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</si>
  <si>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</si>
  <si>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</si>
  <si>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</si>
  <si>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</si>
  <si>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</si>
  <si>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</si>
  <si>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</si>
  <si>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</si>
  <si>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</si>
  <si>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</si>
  <si>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</si>
  <si>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</si>
  <si>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</si>
  <si>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</si>
  <si>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</si>
  <si>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</si>
  <si>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</si>
  <si>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</si>
  <si>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</si>
  <si>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</si>
  <si>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</si>
  <si>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</si>
  <si>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</si>
  <si>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</si>
  <si>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</si>
  <si>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</si>
  <si>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</si>
  <si>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</si>
  <si>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</si>
  <si>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</si>
  <si>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</si>
  <si>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</si>
  <si>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</si>
  <si>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</si>
  <si>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</si>
  <si>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</si>
  <si>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</si>
  <si>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</si>
  <si>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</si>
  <si>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</si>
  <si>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</si>
  <si>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</si>
  <si>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</si>
  <si>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</si>
  <si>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</si>
  <si>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</si>
  <si>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</si>
  <si>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</si>
  <si>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</si>
  <si>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</si>
  <si>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</si>
  <si>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</si>
  <si>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</si>
  <si>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</si>
  <si>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</si>
  <si>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</si>
  <si>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</si>
  <si>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</si>
  <si>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</si>
  <si>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</si>
  <si>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</si>
  <si>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</si>
  <si>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</si>
  <si>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</si>
  <si>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</si>
  <si>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</si>
  <si>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</si>
  <si>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</si>
  <si>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</si>
  <si>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</si>
  <si>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</si>
  <si>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</si>
  <si>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</si>
  <si>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</si>
  <si>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</si>
  <si>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</si>
  <si>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</si>
  <si>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</si>
  <si>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</si>
  <si>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</si>
  <si>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</si>
  <si>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</si>
  <si>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</si>
  <si>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</si>
  <si>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</si>
  <si>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</si>
  <si>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</si>
  <si>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</si>
  <si>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</si>
  <si>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</si>
  <si>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</si>
  <si>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</si>
  <si>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</si>
  <si>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</si>
  <si>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</si>
  <si>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</si>
  <si>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</si>
  <si>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</si>
  <si>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</si>
  <si>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</si>
  <si>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</si>
  <si>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</si>
  <si>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</si>
  <si>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</si>
  <si>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</si>
  <si>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</si>
  <si>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</si>
  <si>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</si>
  <si>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</si>
  <si>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</si>
  <si>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</si>
  <si>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</si>
  <si>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</si>
  <si>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</si>
  <si>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</si>
  <si>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</si>
  <si>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</si>
  <si>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</si>
  <si>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</si>
  <si>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</si>
  <si>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</si>
  <si>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</si>
  <si>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</si>
  <si>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</si>
  <si>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</si>
  <si>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</si>
  <si>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</si>
  <si>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</si>
  <si>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</si>
  <si>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</si>
  <si>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</si>
  <si>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</si>
  <si>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</si>
  <si>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</si>
  <si>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</si>
  <si>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</si>
  <si>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</si>
  <si>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</si>
  <si>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</si>
  <si>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</si>
  <si>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</si>
  <si>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</si>
  <si>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</si>
  <si>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</si>
  <si>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</si>
  <si>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</si>
  <si>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</si>
  <si>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</si>
  <si>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</si>
  <si>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</si>
  <si>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</si>
  <si>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</si>
  <si>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</si>
  <si>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</si>
  <si>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</si>
  <si>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</si>
  <si>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</si>
  <si>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</si>
  <si>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</si>
  <si>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</si>
  <si>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</si>
  <si>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</si>
  <si>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</si>
  <si>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</si>
  <si>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</si>
  <si>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</si>
  <si>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</si>
  <si>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</si>
  <si>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</si>
  <si>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</si>
  <si>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</si>
  <si>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</si>
  <si>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</si>
  <si>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</si>
  <si>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</si>
  <si>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</si>
  <si>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</si>
  <si>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</si>
  <si>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</si>
  <si>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</si>
  <si>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</si>
  <si>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</si>
  <si>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</si>
  <si>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</si>
  <si>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</si>
  <si>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</si>
  <si>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</si>
  <si>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</si>
  <si>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</si>
  <si>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</si>
  <si>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</si>
  <si>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</si>
  <si>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</si>
  <si>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</si>
  <si>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</si>
  <si>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</si>
  <si>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</si>
  <si>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</si>
  <si>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</si>
  <si>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</si>
  <si>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</si>
  <si>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</si>
  <si>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</si>
  <si>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</si>
  <si>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</si>
  <si>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</si>
  <si>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</si>
  <si>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</si>
  <si>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</si>
  <si>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</si>
  <si>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</si>
  <si>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</si>
  <si>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</si>
  <si>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</si>
  <si>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</si>
  <si>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</si>
  <si>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</si>
  <si>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</si>
  <si>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</si>
  <si>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</si>
  <si>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</si>
  <si>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</si>
  <si>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</si>
  <si>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</si>
  <si>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</si>
  <si>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</si>
  <si>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</si>
  <si>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</si>
  <si>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</si>
  <si>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</si>
  <si>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</si>
  <si>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</si>
  <si>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</si>
  <si>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</si>
  <si>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</si>
  <si>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</si>
  <si>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</si>
  <si>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</si>
  <si>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</si>
  <si>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</si>
  <si>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</si>
  <si>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</si>
  <si>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</si>
  <si>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</si>
  <si>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</si>
  <si>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</si>
  <si>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</si>
  <si>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</si>
  <si>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</si>
  <si>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</si>
  <si>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</si>
  <si>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</si>
  <si>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</si>
  <si>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</si>
  <si>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</si>
  <si>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</si>
  <si>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</si>
  <si>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</si>
  <si>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</si>
  <si>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</si>
  <si>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</si>
  <si>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</si>
  <si>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</si>
  <si>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</si>
  <si>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</si>
  <si>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</si>
  <si>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</si>
  <si>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</si>
  <si>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</si>
  <si>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</si>
  <si>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</si>
  <si>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</si>
  <si>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</si>
  <si>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</si>
  <si>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</si>
  <si>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</si>
  <si>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</si>
  <si>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</si>
  <si>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</si>
  <si>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</si>
  <si>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</si>
  <si>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</si>
  <si>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</si>
  <si>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</si>
  <si>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</si>
  <si>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</si>
  <si>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</si>
  <si>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</si>
  <si>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</si>
  <si>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</si>
  <si>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</si>
  <si>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</si>
  <si>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</si>
  <si>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</si>
  <si>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</si>
  <si>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</si>
  <si>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</si>
  <si>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</si>
  <si>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</si>
  <si>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</si>
  <si>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</si>
  <si>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</si>
  <si>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</si>
  <si>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</si>
  <si>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</si>
  <si>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</si>
  <si>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</si>
  <si>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</si>
  <si>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</si>
  <si>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</si>
  <si>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</si>
  <si>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</si>
  <si>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</si>
  <si>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</si>
  <si>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</si>
  <si>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</si>
  <si>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</si>
  <si>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</si>
  <si>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</si>
  <si>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</si>
  <si>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</si>
  <si>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</si>
  <si>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</si>
  <si>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</si>
  <si>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</si>
  <si>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</si>
  <si>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</si>
  <si>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</si>
  <si>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</si>
  <si>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</si>
  <si>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</si>
  <si>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</si>
  <si>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</si>
  <si>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</si>
  <si>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</si>
  <si>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</si>
  <si>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</si>
  <si>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</si>
  <si>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</si>
  <si>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</si>
  <si>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</si>
  <si>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</si>
  <si>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</si>
  <si>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</si>
  <si>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</si>
  <si>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</si>
  <si>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</si>
  <si>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</si>
  <si>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</si>
  <si>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</si>
  <si>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</si>
  <si>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</si>
  <si>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</si>
  <si>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</si>
  <si>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</si>
  <si>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</si>
  <si>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</si>
  <si>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</si>
  <si>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</si>
  <si>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</si>
  <si>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</si>
  <si>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</si>
  <si>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</si>
  <si>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</si>
  <si>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</si>
  <si>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</si>
  <si>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</si>
  <si>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</si>
  <si>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</si>
  <si>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</si>
  <si>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</si>
  <si>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</si>
  <si>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</si>
  <si>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</si>
  <si>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</si>
  <si>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</si>
  <si>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</si>
  <si>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</si>
  <si>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</si>
  <si>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</si>
  <si>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</si>
  <si>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</si>
  <si>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</si>
  <si>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</si>
  <si>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</si>
  <si>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</si>
  <si>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</si>
  <si>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</si>
  <si>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</si>
  <si>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</si>
  <si>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</si>
  <si>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</si>
  <si>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</si>
  <si>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</si>
  <si>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</si>
  <si>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</si>
  <si>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</si>
  <si>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</si>
  <si>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</si>
  <si>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</si>
  <si>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</si>
  <si>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</si>
  <si>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</si>
  <si>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</si>
  <si>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</si>
  <si>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</si>
  <si>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</si>
  <si>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</si>
  <si>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</si>
  <si>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</si>
  <si>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</si>
  <si>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</si>
  <si>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</si>
  <si>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</si>
  <si>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</si>
  <si>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</si>
  <si>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</si>
  <si>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</si>
  <si>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</si>
  <si>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</si>
  <si>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</si>
  <si>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</si>
  <si>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</si>
  <si>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</si>
  <si>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</si>
  <si>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</si>
  <si>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</si>
  <si>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</si>
  <si>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</si>
  <si>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</si>
  <si>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</si>
  <si>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</si>
  <si>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</si>
  <si>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</si>
  <si>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</si>
  <si>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</si>
  <si>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</si>
  <si>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</si>
  <si>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</si>
  <si>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</si>
  <si>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</si>
  <si>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</si>
  <si>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</si>
  <si>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</si>
  <si>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</si>
  <si>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</si>
  <si>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</si>
  <si>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</si>
  <si>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</si>
  <si>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</si>
  <si>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</si>
  <si>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</si>
  <si>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</si>
  <si>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</si>
  <si>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</si>
  <si>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</si>
  <si>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</si>
  <si>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</si>
  <si>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</si>
  <si>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</si>
  <si>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</si>
  <si>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</si>
  <si>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</si>
  <si>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</si>
  <si>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</si>
  <si>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</si>
  <si>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</si>
  <si>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</si>
  <si>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</si>
  <si>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</si>
  <si>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</si>
  <si>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</si>
  <si>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</si>
  <si>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</si>
  <si>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</si>
  <si>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</si>
  <si>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</si>
  <si>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</si>
  <si>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</si>
  <si>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</si>
  <si>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</si>
  <si>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</si>
  <si>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</si>
  <si>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</si>
  <si>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</si>
  <si>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</si>
  <si>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</si>
  <si>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</si>
  <si>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</si>
  <si>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</si>
  <si>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</si>
  <si>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</si>
  <si>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</si>
  <si>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</si>
  <si>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</si>
  <si>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</si>
  <si>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</si>
  <si>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</si>
  <si>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</si>
  <si>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</si>
  <si>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</si>
  <si>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</si>
  <si>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</si>
  <si>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</si>
  <si>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</si>
  <si>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</si>
  <si>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</si>
  <si>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</si>
  <si>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</si>
  <si>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</si>
  <si>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</si>
  <si>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</si>
  <si>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</si>
  <si>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</si>
  <si>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</si>
  <si>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</si>
  <si>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</si>
  <si>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</si>
  <si>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</si>
  <si>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</si>
  <si>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</si>
  <si>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</si>
  <si>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</si>
  <si>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</si>
  <si>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</si>
  <si>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</si>
  <si>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</si>
  <si>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</si>
  <si>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</si>
  <si>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</si>
  <si>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</si>
  <si>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</si>
  <si>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</si>
  <si>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</si>
  <si>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</si>
  <si>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</si>
  <si>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</si>
  <si>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</si>
  <si>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</si>
  <si>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</si>
  <si>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</si>
  <si>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</si>
  <si>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</si>
  <si>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</si>
  <si>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</si>
  <si>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</si>
  <si>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</si>
  <si>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</si>
  <si>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</si>
  <si>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</si>
  <si>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</si>
  <si>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</si>
  <si>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</si>
  <si>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</si>
  <si>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</si>
  <si>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</si>
  <si>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</si>
  <si>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</si>
  <si>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</si>
  <si>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</si>
  <si>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</si>
  <si>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</si>
  <si>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</si>
  <si>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</si>
  <si>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</si>
  <si>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</si>
  <si>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</si>
  <si>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</si>
  <si>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</si>
  <si>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</si>
  <si>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</si>
  <si>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</si>
  <si>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</si>
  <si>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</si>
  <si>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</si>
  <si>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</si>
  <si>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</si>
  <si>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</si>
  <si>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</si>
  <si>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</si>
  <si>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</si>
  <si>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</si>
  <si>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</si>
  <si>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</si>
  <si>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</si>
  <si>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</si>
  <si>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</si>
  <si>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</si>
  <si>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</si>
  <si>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</si>
  <si>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</si>
  <si>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</si>
  <si>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</si>
  <si>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</si>
  <si>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</si>
  <si>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</si>
  <si>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</si>
  <si>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</si>
  <si>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</si>
  <si>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</si>
  <si>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</si>
  <si>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</si>
  <si>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</si>
  <si>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</si>
  <si>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</si>
  <si>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</si>
  <si>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</si>
  <si>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</si>
  <si>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</si>
  <si>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</si>
  <si>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</si>
  <si>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</si>
  <si>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</si>
  <si>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</si>
  <si>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</si>
  <si>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</si>
  <si>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</si>
  <si>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</si>
  <si>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</si>
  <si>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</si>
  <si>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</si>
  <si>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</si>
  <si>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</si>
  <si>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</si>
  <si>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</si>
  <si>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</si>
  <si>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</si>
  <si>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</si>
  <si>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</si>
  <si>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</si>
  <si>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</si>
  <si>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</si>
  <si>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</si>
  <si>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</si>
  <si>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</si>
  <si>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</si>
  <si>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</si>
  <si>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</si>
  <si>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</si>
  <si>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</si>
  <si>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</si>
  <si>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</si>
  <si>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</si>
  <si>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</si>
  <si>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</si>
  <si>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</si>
  <si>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</si>
  <si>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</si>
  <si>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</si>
  <si>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</si>
  <si>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</si>
  <si>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</si>
  <si>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</si>
  <si>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</si>
  <si>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</si>
  <si>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</si>
  <si>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</si>
  <si>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</si>
  <si>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</si>
  <si>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</si>
  <si>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</si>
  <si>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</si>
  <si>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</si>
  <si>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</si>
  <si>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</si>
  <si>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</si>
  <si>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</si>
  <si>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</si>
  <si>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</si>
  <si>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</si>
  <si>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</si>
  <si>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</si>
  <si>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</si>
  <si>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</si>
  <si>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</si>
  <si>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</si>
  <si>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</si>
  <si>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</si>
  <si>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</si>
  <si>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</si>
  <si>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</si>
  <si>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</si>
  <si>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</si>
  <si>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</si>
  <si>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</si>
  <si>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</si>
  <si>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</si>
  <si>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</si>
  <si>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</si>
  <si>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</si>
  <si>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</si>
  <si>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</si>
  <si>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</si>
  <si>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</si>
  <si>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</si>
  <si>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</si>
  <si>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</si>
  <si>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</si>
  <si>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</si>
  <si>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</si>
  <si>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</si>
  <si>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</si>
  <si>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</si>
  <si>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</si>
  <si>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</si>
  <si>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</si>
  <si>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</si>
  <si>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</si>
  <si>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</si>
  <si>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</si>
  <si>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</si>
  <si>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</si>
  <si>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</si>
  <si>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</si>
  <si>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</si>
  <si>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</si>
  <si>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</si>
  <si>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</si>
  <si>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</si>
  <si>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</si>
  <si>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</si>
  <si>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</si>
  <si>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</si>
  <si>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</si>
  <si>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</si>
  <si>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</si>
  <si>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</si>
  <si>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</si>
  <si>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</si>
  <si>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</si>
  <si>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</si>
  <si>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</si>
  <si>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</si>
  <si>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</si>
  <si>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</si>
  <si>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</si>
  <si>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</si>
  <si>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</si>
  <si>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</si>
  <si>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</si>
  <si>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</si>
  <si>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</si>
  <si>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</si>
  <si>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</si>
  <si>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</si>
  <si>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</si>
  <si>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</si>
  <si>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</si>
  <si>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</si>
  <si>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</si>
  <si>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</si>
  <si>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</si>
  <si>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</si>
  <si>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</si>
  <si>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</si>
  <si>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</si>
  <si>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</si>
  <si>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</si>
  <si>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</si>
  <si>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</si>
  <si>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</si>
  <si>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</si>
  <si>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</si>
  <si>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</si>
  <si>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</si>
  <si>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</si>
  <si>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</si>
  <si>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</si>
  <si>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</si>
  <si>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</si>
  <si>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</si>
  <si>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</si>
  <si>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</si>
  <si>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</si>
  <si>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</si>
  <si>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</si>
  <si>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</si>
  <si>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</si>
  <si>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</si>
  <si>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</si>
  <si>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</si>
  <si>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</si>
  <si>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</si>
  <si>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</si>
  <si>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</si>
  <si>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</si>
  <si>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</si>
  <si>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</si>
  <si>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</si>
  <si>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</si>
  <si>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</si>
  <si>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</si>
  <si>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</si>
  <si>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</si>
  <si>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</si>
  <si>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</si>
  <si>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</si>
  <si>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</si>
  <si>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</si>
  <si>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</si>
  <si>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</si>
  <si>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</si>
  <si>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</si>
  <si>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</si>
  <si>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</si>
  <si>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</si>
  <si>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</si>
  <si>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</si>
  <si>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</si>
  <si>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</si>
  <si>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</si>
  <si>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</si>
  <si>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</si>
  <si>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</si>
  <si>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</si>
  <si>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</si>
  <si>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</si>
  <si>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</si>
  <si>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</si>
  <si>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</si>
  <si>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</si>
  <si>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</si>
  <si>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</si>
  <si>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</si>
  <si>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</si>
  <si>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</si>
  <si>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</si>
  <si>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</si>
  <si>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</si>
  <si>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</si>
  <si>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</si>
  <si>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</si>
  <si>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</si>
  <si>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</si>
  <si>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</si>
  <si>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</si>
  <si>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</si>
  <si>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</si>
  <si>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</si>
  <si>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</si>
  <si>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</si>
  <si>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</si>
  <si>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</si>
  <si>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</si>
  <si>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</si>
  <si>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</si>
  <si>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</si>
  <si>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</si>
  <si>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</si>
  <si>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</si>
  <si>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</si>
  <si>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</si>
  <si>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</si>
  <si>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</si>
  <si>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</si>
  <si>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</si>
  <si>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</si>
  <si>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</si>
  <si>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</si>
  <si>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</si>
  <si>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</si>
  <si>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</si>
  <si>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</si>
  <si>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</si>
  <si>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</si>
  <si>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</si>
  <si>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</si>
  <si>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</si>
  <si>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</si>
  <si>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</si>
  <si>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</si>
  <si>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</si>
  <si>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</si>
  <si>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</si>
  <si>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</si>
  <si>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</si>
  <si>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</si>
  <si>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</si>
  <si>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</si>
  <si>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</si>
  <si>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</si>
  <si>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</si>
  <si>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</si>
  <si>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</si>
  <si>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</si>
  <si>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</si>
  <si>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</si>
  <si>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</si>
  <si>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</si>
  <si>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</si>
  <si>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</si>
  <si>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</si>
  <si>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</si>
  <si>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</si>
  <si>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</si>
  <si>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</si>
  <si>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</si>
  <si>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</si>
  <si>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</si>
  <si>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</si>
  <si>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</si>
  <si>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</si>
  <si>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</si>
  <si>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</si>
  <si>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</si>
  <si>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</si>
  <si>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</si>
  <si>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</si>
  <si>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</si>
  <si>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</si>
  <si>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</si>
  <si>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</si>
  <si>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</si>
  <si>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</si>
  <si>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</si>
  <si>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</si>
  <si>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</si>
  <si>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</si>
  <si>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</si>
  <si>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</si>
  <si>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</si>
  <si>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</si>
  <si>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</si>
  <si>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</si>
  <si>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</si>
  <si>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</si>
  <si>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</si>
  <si>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</si>
  <si>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</si>
  <si>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</si>
  <si>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</si>
  <si>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</si>
  <si>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</si>
  <si>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</si>
  <si>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</si>
  <si>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</si>
  <si>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</si>
  <si>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</si>
  <si>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</si>
  <si>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</si>
  <si>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</si>
  <si>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</si>
  <si>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</si>
  <si>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</si>
  <si>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</si>
  <si>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</si>
  <si>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</si>
  <si>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</si>
  <si>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</si>
  <si>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</si>
  <si>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</si>
  <si>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</si>
  <si>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</si>
  <si>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</si>
  <si>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</si>
  <si>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</si>
  <si>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</si>
  <si>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</si>
  <si>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</si>
  <si>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</si>
  <si>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</si>
  <si>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</si>
  <si>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</si>
  <si>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</si>
  <si>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</si>
  <si>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</si>
  <si>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</si>
  <si>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</si>
  <si>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</si>
  <si>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</si>
  <si>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</si>
  <si>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</si>
  <si>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</si>
  <si>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</si>
  <si>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</si>
  <si>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</si>
  <si>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</si>
  <si>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</si>
  <si>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</si>
  <si>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</si>
  <si>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</si>
  <si>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</si>
  <si>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</si>
  <si>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</si>
  <si>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</si>
  <si>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</si>
  <si>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</si>
  <si>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</si>
  <si>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</si>
  <si>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</si>
  <si>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</si>
  <si>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</si>
  <si>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</si>
  <si>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</si>
  <si>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</si>
  <si>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</si>
  <si>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</si>
  <si>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</si>
  <si>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</si>
  <si>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</si>
  <si>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</si>
  <si>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</si>
  <si>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</si>
  <si>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</si>
  <si>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</si>
  <si>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</si>
  <si>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</si>
  <si>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</si>
  <si>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</si>
  <si>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</si>
  <si>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</si>
  <si>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</si>
  <si>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</si>
  <si>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</si>
  <si>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</si>
  <si>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</si>
  <si>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</si>
  <si>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</si>
  <si>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</si>
  <si>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</si>
  <si>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</si>
  <si>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</si>
  <si>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</si>
  <si>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</si>
  <si>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</si>
  <si>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</si>
  <si>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</si>
  <si>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</si>
  <si>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</si>
  <si>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</si>
  <si>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</si>
  <si>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</si>
  <si>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</si>
  <si>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</si>
  <si>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</si>
  <si>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</si>
  <si>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</si>
  <si>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</si>
  <si>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</si>
  <si>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</si>
  <si>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</si>
  <si>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</si>
  <si>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</si>
  <si>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</si>
  <si>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</si>
  <si>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</si>
  <si>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</si>
  <si>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</si>
  <si>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</si>
  <si>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</si>
  <si>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</si>
  <si>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</si>
  <si>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</si>
  <si>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</si>
  <si>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</si>
  <si>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</si>
  <si>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</si>
  <si>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</si>
  <si>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</si>
  <si>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</si>
  <si>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</si>
  <si>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</si>
  <si>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</si>
  <si>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</si>
  <si>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</si>
  <si>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</si>
  <si>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</si>
  <si>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</si>
  <si>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</si>
  <si>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</si>
  <si>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</si>
  <si>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</si>
  <si>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</si>
  <si>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</si>
  <si>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</si>
  <si>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</si>
  <si>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</si>
  <si>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</si>
  <si>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</si>
  <si>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</si>
  <si>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</si>
  <si>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</si>
  <si>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</si>
  <si>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</si>
  <si>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</si>
  <si>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</si>
  <si>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</si>
  <si>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</si>
  <si>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</si>
  <si>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</si>
  <si>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</si>
  <si>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</si>
  <si>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</si>
  <si>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</si>
  <si>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</si>
  <si>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</si>
  <si>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</si>
  <si>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</si>
  <si>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</si>
  <si>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</si>
  <si>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</si>
  <si>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</si>
  <si>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</si>
  <si>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</si>
  <si>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</si>
  <si>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</si>
  <si>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</si>
  <si>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</si>
  <si>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</si>
  <si>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</si>
  <si>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</si>
  <si>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</si>
  <si>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</si>
  <si>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</si>
  <si>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</si>
  <si>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</si>
  <si>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</si>
  <si>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</si>
  <si>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</si>
  <si>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</si>
  <si>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</si>
  <si>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</si>
  <si>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</si>
  <si>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</si>
  <si>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</si>
  <si>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</si>
  <si>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</si>
  <si>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</si>
  <si>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</si>
  <si>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</si>
  <si>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</si>
  <si>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</si>
  <si>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</si>
  <si>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</si>
  <si>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</si>
  <si>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</si>
  <si>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</si>
  <si>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</si>
  <si>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</si>
  <si>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</si>
  <si>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</si>
  <si>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</si>
  <si>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</si>
  <si>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</si>
  <si>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</si>
  <si>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</si>
  <si>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</si>
  <si>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</si>
  <si>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</si>
  <si>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</si>
  <si>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</si>
  <si>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</si>
  <si>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</si>
  <si>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</si>
  <si>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</si>
  <si>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</si>
  <si>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</si>
  <si>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</si>
  <si>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</si>
  <si>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</si>
  <si>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</si>
  <si>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</si>
  <si>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</si>
  <si>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</si>
  <si>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</si>
  <si>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</si>
  <si>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</si>
  <si>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</si>
  <si>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</si>
  <si>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</si>
  <si>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</si>
  <si>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</si>
  <si>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</si>
  <si>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</si>
  <si>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</si>
  <si>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</si>
  <si>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</si>
  <si>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</si>
  <si>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</si>
  <si>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</si>
  <si>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</si>
  <si>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</si>
  <si>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</si>
  <si>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</si>
  <si>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</si>
  <si>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</si>
  <si>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</si>
  <si>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</si>
  <si>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</si>
  <si>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</si>
  <si>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</si>
  <si>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</si>
  <si>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</si>
  <si>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</si>
  <si>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</si>
  <si>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</si>
  <si>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</si>
  <si>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</si>
  <si>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</si>
  <si>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</si>
  <si>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</si>
  <si>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</si>
  <si>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</si>
  <si>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</si>
  <si>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</si>
  <si>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</si>
  <si>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</si>
  <si>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</si>
  <si>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</si>
  <si>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</si>
  <si>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</si>
  <si>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</si>
  <si>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</si>
  <si>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</si>
  <si>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</si>
  <si>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</si>
  <si>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</si>
  <si>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</si>
  <si>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</si>
  <si>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</si>
  <si>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</si>
  <si>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</si>
  <si>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</si>
  <si>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</si>
  <si>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</si>
  <si>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</si>
  <si>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</si>
  <si>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</si>
  <si>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</si>
  <si>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</si>
  <si>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</si>
  <si>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</si>
  <si>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</si>
  <si>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</si>
  <si>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</si>
  <si>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</si>
  <si>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</si>
  <si>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</si>
  <si>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</si>
  <si>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</si>
  <si>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</si>
  <si>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</si>
  <si>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</si>
  <si>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</si>
  <si>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</si>
  <si>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</si>
  <si>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</si>
  <si>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</si>
  <si>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</si>
  <si>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</si>
  <si>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</si>
  <si>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</si>
  <si>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</si>
  <si>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</si>
  <si>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</si>
  <si>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</si>
  <si>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</si>
  <si>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</si>
  <si>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</si>
  <si>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</si>
  <si>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</si>
  <si>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</si>
  <si>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</si>
  <si>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</si>
  <si>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</si>
  <si>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</si>
  <si>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</si>
  <si>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</si>
  <si>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</si>
  <si>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</si>
  <si>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</si>
  <si>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</si>
  <si>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</si>
  <si>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</si>
  <si>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</si>
  <si>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</si>
  <si>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</si>
  <si>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</si>
  <si>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</si>
  <si>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</si>
  <si>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</si>
  <si>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</si>
  <si>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</si>
  <si>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</si>
  <si>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</si>
  <si>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</si>
  <si>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</si>
  <si>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</si>
  <si>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</si>
  <si>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</si>
  <si>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</si>
  <si>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</si>
  <si>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</si>
  <si>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</si>
  <si>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</si>
  <si>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</si>
  <si>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</si>
  <si>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</si>
  <si>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</si>
  <si>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</si>
  <si>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</si>
  <si>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</si>
  <si>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</si>
  <si>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</si>
  <si>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</si>
  <si>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</si>
  <si>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</si>
  <si>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</si>
  <si>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</si>
  <si>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</si>
  <si>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</si>
  <si>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</si>
  <si>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</si>
  <si>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</si>
  <si>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</si>
  <si>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</si>
  <si>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</si>
  <si>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</si>
  <si>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</si>
  <si>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</si>
  <si>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</si>
  <si>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</si>
  <si>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</si>
  <si>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</si>
  <si>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</si>
  <si>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</si>
  <si>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</si>
  <si>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</si>
  <si>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</si>
  <si>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</si>
  <si>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</si>
  <si>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</si>
  <si>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</si>
  <si>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</si>
  <si>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</si>
  <si>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</si>
  <si>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</si>
  <si>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</si>
  <si>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</si>
  <si>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</si>
  <si>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</si>
  <si>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</si>
  <si>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</si>
  <si>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</si>
  <si>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</si>
  <si>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</si>
  <si>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</si>
  <si>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</si>
  <si>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</si>
  <si>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</si>
  <si>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</si>
  <si>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</si>
  <si>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</si>
  <si>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</si>
  <si>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</si>
  <si>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</si>
  <si>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</si>
  <si>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</si>
  <si>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</si>
  <si>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</si>
  <si>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</si>
  <si>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</si>
  <si>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</si>
  <si>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</si>
  <si>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</si>
  <si>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</si>
  <si>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</si>
  <si>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</si>
  <si>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</si>
  <si>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</si>
  <si>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</si>
  <si>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</si>
  <si>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</si>
  <si>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</si>
  <si>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</si>
  <si>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</si>
  <si>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</si>
  <si>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</si>
  <si>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</si>
  <si>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</si>
  <si>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</si>
  <si>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</si>
  <si>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</si>
  <si>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</si>
  <si>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</si>
  <si>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</si>
  <si>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</si>
  <si>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</si>
  <si>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</si>
  <si>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</si>
  <si>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</si>
  <si>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</si>
  <si>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</si>
  <si>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</si>
  <si>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</si>
  <si>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</si>
  <si>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</si>
  <si>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</si>
  <si>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</si>
  <si>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</si>
  <si>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</si>
  <si>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</si>
  <si>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</si>
  <si>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</si>
  <si>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</si>
  <si>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</si>
  <si>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</si>
  <si>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</si>
  <si>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</si>
  <si>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</si>
  <si>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</si>
  <si>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</si>
  <si>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</si>
  <si>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</si>
  <si>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</si>
  <si>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</si>
  <si>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</si>
  <si>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</si>
  <si>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</si>
  <si>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</si>
  <si>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</si>
  <si>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</si>
  <si>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</si>
  <si>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</si>
  <si>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</si>
  <si>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</si>
  <si>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</si>
  <si>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</si>
  <si>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</si>
  <si>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</si>
  <si>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</si>
  <si>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</si>
  <si>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</si>
  <si>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</si>
  <si>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</si>
  <si>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</si>
  <si>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</si>
  <si>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</si>
  <si>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</si>
  <si>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</si>
  <si>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</si>
  <si>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</si>
  <si>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</si>
  <si>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</si>
  <si>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</si>
  <si>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</si>
  <si>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</si>
  <si>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</si>
  <si>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</si>
  <si>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</si>
  <si>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</si>
  <si>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</si>
  <si>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</si>
  <si>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</si>
  <si>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</si>
  <si>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</si>
  <si>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</si>
  <si>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</si>
  <si>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</si>
  <si>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</si>
  <si>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</si>
  <si>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</si>
  <si>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</si>
  <si>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</si>
  <si>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</si>
  <si>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</si>
  <si>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</si>
  <si>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</si>
  <si>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</si>
  <si>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</si>
  <si>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</si>
  <si>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</si>
  <si>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</si>
  <si>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</si>
  <si>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</si>
  <si>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</si>
  <si>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</si>
  <si>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</si>
  <si>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</si>
  <si>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</si>
  <si>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</si>
  <si>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</si>
  <si>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</si>
  <si>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</si>
  <si>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</si>
  <si>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</si>
  <si>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</si>
  <si>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</si>
  <si>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</si>
  <si>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</si>
  <si>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</si>
  <si>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</si>
  <si>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</si>
  <si>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</si>
  <si>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</si>
  <si>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</si>
  <si>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</si>
  <si>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</si>
  <si>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</si>
  <si>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</si>
  <si>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</si>
  <si>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</si>
  <si>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</si>
  <si>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</si>
  <si>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</si>
  <si>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</si>
  <si>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</si>
  <si>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</si>
  <si>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</si>
  <si>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</si>
  <si>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</si>
  <si>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</si>
  <si>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</si>
  <si>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</si>
  <si>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</si>
  <si>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</si>
  <si>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</si>
  <si>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</si>
  <si>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</si>
  <si>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</si>
  <si>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</si>
  <si>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</si>
  <si>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</si>
  <si>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</si>
  <si>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</si>
  <si>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</si>
  <si>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</si>
  <si>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</si>
  <si>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</si>
  <si>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</si>
  <si>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</si>
  <si>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</si>
  <si>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</si>
  <si>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</si>
  <si>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</si>
  <si>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</si>
  <si>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</si>
  <si>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</si>
  <si>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</si>
  <si>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</si>
  <si>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</si>
  <si>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</si>
  <si>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</si>
  <si>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</si>
  <si>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</si>
  <si>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</si>
  <si>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</si>
  <si>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</si>
  <si>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</si>
  <si>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</si>
  <si>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</si>
  <si>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</si>
  <si>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</si>
  <si>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</si>
  <si>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</si>
  <si>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</si>
  <si>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</si>
  <si>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</si>
  <si>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</si>
  <si>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</si>
  <si>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</si>
  <si>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</si>
  <si>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</si>
  <si>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</si>
  <si>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</si>
  <si>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</si>
  <si>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</si>
  <si>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</si>
  <si>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</si>
  <si>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</si>
  <si>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</si>
  <si>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</si>
  <si>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</si>
  <si>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</si>
  <si>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</si>
  <si>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</si>
  <si>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</si>
  <si>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</si>
  <si>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</si>
  <si>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</si>
  <si>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</si>
  <si>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</si>
  <si>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</si>
  <si>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</si>
  <si>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</si>
  <si>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</si>
  <si>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</si>
  <si>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</si>
  <si>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</si>
  <si>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</si>
  <si>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</si>
  <si>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</si>
  <si>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</si>
  <si>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</si>
  <si>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</si>
  <si>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</si>
  <si>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</si>
  <si>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</si>
  <si>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</si>
  <si>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</si>
  <si>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</si>
  <si>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</si>
  <si>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</si>
  <si>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</si>
  <si>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</si>
  <si>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</si>
  <si>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</si>
  <si>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</si>
  <si>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</si>
  <si>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</si>
  <si>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</si>
  <si>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</si>
  <si>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</si>
  <si>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</si>
  <si>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</si>
  <si>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</si>
  <si>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</si>
  <si>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</si>
  <si>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</si>
  <si>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</si>
  <si>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</si>
  <si>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</si>
  <si>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</si>
  <si>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</si>
  <si>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</si>
  <si>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</si>
  <si>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</si>
  <si>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</si>
  <si>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</si>
  <si>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</si>
  <si>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</si>
  <si>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</si>
  <si>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</si>
  <si>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</si>
  <si>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</si>
  <si>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</si>
  <si>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</si>
  <si>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</si>
  <si>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</si>
  <si>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</si>
  <si>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</si>
  <si>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</si>
  <si>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</si>
  <si>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</si>
  <si>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</si>
  <si>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</si>
  <si>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</si>
  <si>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</si>
  <si>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</si>
  <si>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</si>
  <si>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</si>
  <si>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</si>
  <si>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</si>
  <si>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</si>
  <si>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</si>
  <si>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</si>
  <si>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</si>
  <si>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</si>
  <si>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</si>
  <si>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</si>
  <si>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</si>
  <si>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</si>
  <si>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</si>
  <si>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</si>
  <si>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</si>
  <si>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</si>
  <si>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</si>
  <si>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</si>
  <si>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</si>
  <si>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</si>
  <si>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</si>
  <si>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</si>
  <si>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</si>
  <si>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</si>
  <si>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</si>
  <si>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</si>
  <si>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</si>
  <si>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</si>
  <si>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</si>
  <si>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</si>
  <si>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</si>
  <si>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</si>
  <si>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</si>
  <si>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</si>
  <si>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</si>
  <si>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</si>
  <si>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</si>
  <si>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</si>
  <si>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</si>
  <si>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</si>
  <si>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</si>
  <si>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</si>
  <si>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</si>
  <si>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</si>
  <si>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</si>
  <si>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</si>
  <si>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</si>
  <si>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</si>
  <si>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</si>
  <si>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</si>
  <si>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</si>
  <si>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</si>
  <si>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</si>
  <si>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</si>
  <si>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</si>
  <si>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</si>
  <si>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</si>
  <si>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</si>
  <si>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</si>
  <si>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</si>
  <si>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</si>
  <si>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</si>
  <si>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</si>
  <si>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</si>
  <si>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</si>
  <si>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</si>
  <si>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</si>
  <si>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</si>
  <si>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</si>
  <si>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</si>
  <si>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</si>
  <si>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</si>
  <si>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</si>
  <si>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</si>
  <si>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</si>
  <si>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</si>
  <si>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</si>
  <si>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</si>
  <si>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</si>
  <si>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</si>
  <si>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</si>
  <si>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</si>
  <si>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</si>
  <si>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</si>
  <si>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</si>
  <si>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</si>
  <si>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</si>
  <si>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</si>
  <si>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</si>
  <si>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</si>
  <si>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</si>
  <si>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</si>
  <si>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</si>
  <si>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</si>
  <si>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</si>
  <si>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</si>
  <si>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</si>
  <si>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</si>
  <si>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</si>
  <si>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</si>
  <si>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</si>
  <si>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</si>
  <si>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</si>
  <si>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</si>
  <si>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</si>
  <si>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</si>
  <si>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</si>
  <si>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</si>
  <si>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</si>
  <si>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</si>
  <si>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</si>
  <si>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</si>
  <si>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</si>
  <si>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</si>
  <si>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</si>
  <si>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</si>
  <si>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</si>
  <si>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</si>
  <si>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</si>
  <si>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</si>
  <si>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</si>
  <si>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</si>
  <si>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</si>
  <si>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</si>
  <si>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</si>
  <si>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</si>
  <si>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</si>
  <si>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</si>
  <si>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</si>
  <si>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</si>
  <si>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</si>
  <si>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</si>
  <si>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</si>
  <si>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</si>
  <si>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</si>
  <si>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</si>
  <si>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</si>
  <si>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</si>
  <si>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</si>
  <si>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</si>
  <si>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</si>
  <si>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</si>
  <si>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</si>
  <si>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</si>
  <si>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</si>
  <si>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</si>
  <si>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</si>
  <si>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</si>
  <si>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</si>
  <si>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</si>
  <si>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</si>
  <si>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</si>
  <si>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</si>
  <si>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</si>
  <si>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</si>
  <si>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</si>
  <si>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</si>
  <si>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</si>
  <si>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</si>
  <si>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</si>
  <si>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</si>
  <si>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</si>
  <si>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</si>
  <si>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</si>
  <si>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</si>
  <si>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</si>
  <si>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</si>
  <si>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</si>
  <si>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</si>
  <si>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</si>
  <si>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</si>
  <si>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</si>
  <si>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</si>
  <si>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</si>
  <si>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</si>
  <si>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</si>
  <si>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</si>
  <si>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</si>
  <si>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</si>
  <si>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</si>
  <si>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</si>
  <si>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</si>
  <si>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</si>
  <si>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</si>
  <si>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</si>
  <si>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</si>
  <si>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</si>
  <si>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</si>
  <si>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</si>
  <si>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</si>
  <si>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</si>
  <si>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</si>
  <si>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</si>
  <si>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</si>
  <si>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</si>
  <si>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</si>
  <si>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</si>
  <si>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</si>
  <si>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</si>
  <si>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</si>
  <si>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</si>
  <si>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</si>
  <si>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</si>
  <si>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</si>
  <si>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</si>
  <si>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</si>
  <si>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</si>
  <si>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</si>
  <si>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</si>
  <si>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</si>
  <si>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</si>
  <si>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</si>
  <si>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</si>
  <si>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</si>
  <si>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</si>
  <si>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</si>
  <si>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</si>
  <si>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</si>
  <si>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</si>
  <si>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</si>
  <si>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</si>
  <si>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</si>
  <si>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</si>
  <si>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</si>
  <si>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</si>
  <si>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</si>
  <si>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</si>
  <si>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</si>
  <si>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</si>
  <si>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</si>
  <si>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</si>
  <si>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</si>
  <si>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</si>
  <si>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</si>
  <si>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</si>
  <si>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</si>
  <si>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</si>
  <si>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</si>
  <si>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</si>
  <si>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</si>
  <si>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</si>
  <si>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</si>
  <si>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</si>
  <si>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</si>
  <si>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</si>
  <si>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</si>
  <si>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</si>
  <si>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</si>
  <si>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</si>
  <si>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</si>
  <si>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</si>
  <si>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</si>
  <si>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</si>
  <si>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</si>
  <si>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</si>
  <si>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</si>
  <si>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</si>
  <si>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</si>
  <si>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</si>
  <si>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</si>
  <si>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</si>
  <si>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</si>
  <si>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</si>
  <si>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</si>
  <si>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</si>
  <si>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</si>
  <si>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</si>
  <si>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</si>
  <si>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</si>
  <si>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</si>
  <si>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</si>
  <si>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</si>
  <si>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</si>
  <si>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</si>
  <si>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</si>
  <si>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</si>
  <si>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</si>
  <si>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</si>
  <si>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</si>
  <si>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</si>
  <si>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</si>
  <si>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</si>
  <si>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</si>
  <si>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</si>
  <si>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</si>
  <si>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</si>
  <si>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</si>
  <si>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</si>
  <si>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</si>
  <si>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</si>
  <si>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</si>
  <si>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</si>
  <si>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</si>
  <si>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</si>
  <si>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</si>
  <si>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</si>
  <si>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</si>
  <si>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</si>
  <si>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</si>
  <si>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</si>
  <si>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</si>
  <si>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</si>
  <si>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</si>
  <si>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</si>
  <si>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</si>
  <si>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</si>
  <si>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</si>
  <si>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</si>
  <si>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</si>
  <si>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</si>
  <si>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</si>
  <si>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</si>
  <si>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</si>
  <si>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</si>
  <si>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</si>
  <si>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</si>
  <si>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</si>
  <si>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</si>
  <si>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</si>
  <si>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</si>
  <si>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</si>
  <si>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</si>
  <si>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</si>
  <si>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</si>
  <si>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</si>
  <si>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</si>
  <si>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</si>
  <si>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</si>
  <si>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</si>
  <si>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</si>
  <si>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</si>
  <si>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</si>
  <si>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</si>
  <si>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</si>
  <si>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</si>
  <si>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</si>
  <si>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</si>
  <si>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</si>
  <si>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</si>
  <si>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</si>
  <si>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</si>
  <si>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</si>
  <si>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</si>
  <si>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</si>
  <si>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</si>
  <si>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</si>
  <si>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</si>
  <si>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</si>
  <si>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</si>
  <si>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</si>
  <si>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</si>
  <si>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</si>
  <si>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</si>
  <si>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</si>
  <si>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</si>
  <si>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</si>
  <si>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</si>
  <si>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</si>
  <si>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</si>
  <si>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</si>
  <si>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</si>
  <si>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</si>
  <si>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</si>
  <si>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</si>
  <si>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</si>
  <si>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</si>
  <si>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</si>
  <si>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</si>
  <si>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</si>
  <si>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</si>
  <si>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</si>
  <si>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</si>
  <si>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</si>
  <si>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</si>
  <si>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</si>
  <si>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</si>
  <si>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</si>
  <si>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</si>
  <si>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</si>
  <si>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</si>
  <si>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</si>
  <si>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</si>
  <si>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</si>
  <si>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</si>
  <si>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</si>
  <si>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</si>
  <si>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</si>
  <si>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</si>
  <si>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</si>
  <si>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</si>
  <si>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</si>
  <si>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</si>
  <si>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</si>
  <si>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</si>
  <si>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</si>
  <si>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</si>
  <si>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</si>
  <si>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</si>
  <si>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</si>
  <si>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</si>
  <si>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</si>
  <si>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</si>
  <si>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</si>
  <si>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</si>
  <si>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</si>
  <si>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</si>
  <si>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</si>
  <si>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</si>
  <si>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</si>
  <si>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</si>
  <si>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</si>
  <si>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</si>
  <si>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</si>
  <si>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</si>
  <si>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</si>
  <si>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</si>
  <si>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</si>
  <si>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</si>
  <si>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</si>
  <si>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</si>
  <si>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</si>
  <si>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</si>
  <si>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</si>
  <si>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</si>
  <si>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</si>
  <si>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</si>
  <si>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</si>
  <si>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</si>
  <si>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</si>
  <si>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</si>
  <si>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</si>
  <si>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</si>
  <si>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</si>
  <si>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</si>
  <si>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</si>
  <si>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</si>
  <si>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</si>
  <si>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</si>
  <si>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</si>
  <si>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</si>
  <si>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</si>
  <si>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</si>
  <si>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</si>
  <si>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</si>
  <si>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</si>
  <si>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</si>
  <si>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</si>
  <si>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</si>
  <si>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</si>
  <si>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</si>
  <si>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</si>
  <si>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</si>
  <si>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</si>
  <si>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</si>
  <si>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</si>
  <si>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</si>
  <si>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</si>
  <si>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</si>
  <si>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</si>
  <si>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</si>
  <si>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</si>
  <si>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</si>
  <si>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</si>
  <si>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</si>
  <si>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</si>
  <si>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</si>
  <si>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</si>
  <si>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</si>
  <si>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</si>
  <si>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</si>
  <si>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</si>
  <si>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</si>
  <si>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</si>
  <si>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</si>
  <si>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</si>
  <si>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</si>
  <si>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</si>
  <si>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</si>
  <si>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</si>
  <si>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</si>
  <si>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</si>
  <si>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</si>
  <si>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</si>
  <si>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</si>
  <si>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</si>
  <si>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</si>
  <si>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</si>
  <si>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</si>
  <si>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</si>
  <si>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</si>
  <si>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</si>
  <si>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</si>
  <si>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</si>
  <si>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</si>
  <si>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</si>
  <si>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</si>
  <si>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</si>
  <si>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</si>
  <si>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</si>
  <si>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</si>
  <si>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</si>
  <si>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</si>
  <si>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</si>
  <si>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</si>
  <si>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</si>
  <si>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</si>
  <si>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</si>
  <si>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</si>
  <si>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</si>
  <si>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</si>
  <si>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</si>
  <si>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</si>
  <si>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</si>
  <si>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</si>
  <si>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</si>
  <si>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</si>
  <si>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</si>
  <si>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</si>
  <si>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</si>
  <si>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</si>
  <si>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</si>
  <si>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</si>
  <si>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</si>
  <si>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</si>
  <si>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</si>
  <si>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</si>
  <si>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</si>
  <si>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</si>
  <si>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</si>
  <si>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</si>
  <si>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</si>
  <si>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</si>
  <si>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</si>
  <si>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</si>
  <si>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</si>
  <si>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</si>
  <si>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</si>
  <si>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</si>
  <si>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</si>
  <si>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</si>
  <si>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</si>
  <si>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</si>
  <si>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</si>
  <si>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</si>
  <si>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</si>
  <si>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</si>
  <si>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</si>
  <si>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</si>
  <si>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</si>
  <si>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</si>
  <si>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</si>
  <si>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</si>
  <si>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</si>
  <si>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</si>
  <si>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</si>
  <si>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</si>
  <si>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</si>
  <si>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</si>
  <si>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</si>
  <si>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</si>
  <si>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</si>
  <si>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</si>
  <si>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</si>
  <si>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</si>
  <si>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</si>
  <si>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</si>
  <si>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</si>
  <si>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</si>
  <si>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</si>
  <si>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</si>
  <si>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</si>
  <si>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</si>
  <si>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</si>
  <si>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</si>
  <si>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</si>
  <si>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</si>
  <si>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</si>
  <si>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</si>
  <si>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</si>
  <si>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</si>
  <si>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</si>
  <si>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</si>
  <si>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</si>
  <si>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</si>
  <si>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</si>
  <si>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</si>
  <si>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</si>
  <si>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</si>
  <si>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</si>
  <si>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</si>
  <si>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</si>
  <si>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</si>
  <si>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</si>
  <si>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</si>
  <si>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</si>
  <si>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</si>
  <si>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</si>
  <si>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</si>
  <si>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</si>
  <si>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</si>
  <si>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</si>
  <si>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</si>
  <si>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</si>
  <si>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</si>
  <si>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</si>
  <si>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</si>
  <si>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</si>
  <si>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</si>
  <si>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</si>
  <si>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</si>
  <si>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</si>
  <si>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</si>
  <si>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</si>
  <si>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</si>
  <si>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</si>
  <si>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</si>
  <si>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</si>
  <si>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</si>
  <si>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</si>
  <si>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</si>
  <si>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</si>
  <si>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</si>
  <si>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</si>
  <si>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</si>
  <si>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</si>
  <si>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</si>
  <si>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</si>
  <si>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</si>
  <si>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</si>
  <si>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</si>
  <si>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</si>
  <si>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</si>
  <si>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</si>
  <si>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</si>
  <si>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</si>
  <si>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</si>
  <si>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</si>
  <si>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</si>
  <si>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</si>
  <si>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</si>
  <si>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</si>
  <si>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</si>
  <si>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</si>
  <si>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</si>
  <si>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</si>
  <si>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</si>
  <si>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</si>
  <si>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</si>
  <si>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</si>
  <si>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</si>
  <si>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</si>
  <si>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</si>
  <si>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</si>
  <si>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</si>
  <si>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</si>
  <si>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</si>
  <si>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</si>
  <si>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</si>
  <si>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</si>
  <si>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</si>
  <si>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</si>
  <si>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</si>
  <si>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</si>
  <si>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</si>
  <si>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</si>
  <si>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</si>
  <si>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</si>
  <si>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</si>
  <si>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</si>
  <si>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</si>
  <si>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</si>
  <si>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</si>
  <si>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</si>
  <si>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</si>
  <si>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</si>
  <si>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</si>
  <si>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</si>
  <si>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</si>
  <si>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</si>
  <si>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</si>
  <si>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</si>
  <si>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</si>
  <si>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</si>
  <si>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</si>
  <si>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</si>
  <si>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</si>
  <si>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</si>
  <si>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</si>
  <si>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</si>
  <si>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</si>
  <si>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</si>
  <si>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</si>
  <si>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</si>
  <si>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</si>
  <si>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</si>
  <si>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</si>
  <si>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</si>
  <si>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</si>
  <si>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</si>
  <si>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</si>
  <si>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</si>
  <si>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</si>
  <si>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</si>
  <si>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</si>
  <si>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</si>
  <si>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</si>
  <si>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</si>
  <si>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</si>
  <si>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</si>
  <si>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</si>
  <si>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</si>
  <si>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</si>
  <si>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</si>
  <si>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</si>
  <si>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</si>
  <si>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</si>
  <si>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</si>
  <si>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</si>
  <si>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</si>
  <si>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</si>
  <si>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</si>
  <si>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</si>
  <si>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</si>
  <si>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</si>
  <si>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</si>
  <si>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</si>
  <si>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</si>
  <si>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</si>
  <si>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</si>
  <si>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</si>
  <si>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</si>
  <si>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</si>
  <si>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</si>
  <si>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</si>
  <si>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</si>
  <si>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</si>
  <si>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</si>
  <si>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</si>
  <si>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</si>
  <si>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</si>
  <si>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</si>
  <si>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</si>
  <si>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</si>
  <si>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</si>
  <si>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</si>
  <si>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</si>
  <si>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</si>
  <si>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</si>
  <si>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</si>
  <si>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</si>
  <si>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</si>
  <si>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</si>
  <si>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</si>
  <si>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</si>
  <si>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</si>
  <si>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</si>
  <si>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</si>
  <si>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</si>
  <si>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</si>
  <si>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</si>
  <si>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</si>
  <si>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</si>
  <si>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</si>
  <si>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</si>
  <si>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</si>
  <si>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</si>
  <si>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</si>
  <si>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</si>
  <si>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</si>
  <si>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</si>
  <si>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</si>
  <si>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</si>
  <si>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</si>
  <si>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</si>
  <si>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</si>
  <si>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</si>
  <si>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</si>
  <si>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</si>
  <si>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</si>
  <si>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</si>
  <si>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</si>
  <si>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</si>
  <si>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</si>
  <si>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</si>
  <si>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</si>
  <si>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</si>
  <si>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</si>
  <si>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</si>
  <si>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</si>
  <si>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</si>
  <si>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</si>
  <si>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</si>
  <si>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</si>
  <si>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</si>
  <si>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</si>
  <si>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</si>
  <si>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</si>
  <si>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</si>
  <si>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</si>
  <si>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</si>
  <si>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</si>
  <si>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</si>
  <si>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</si>
  <si>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</si>
  <si>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</si>
  <si>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</si>
  <si>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</si>
  <si>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</si>
  <si>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</si>
  <si>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</si>
  <si>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</si>
  <si>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</si>
  <si>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</si>
  <si>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</si>
  <si>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</si>
  <si>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</si>
  <si>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</si>
  <si>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</si>
  <si>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</si>
  <si>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</si>
  <si>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</si>
  <si>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</si>
  <si>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</si>
  <si>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</si>
  <si>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</si>
  <si>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</si>
  <si>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</si>
  <si>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</si>
  <si>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</si>
  <si>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</si>
  <si>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</si>
  <si>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</si>
  <si>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</si>
  <si>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</si>
  <si>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</si>
  <si>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</si>
  <si>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</si>
  <si>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</si>
  <si>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</si>
  <si>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</si>
  <si>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</si>
  <si>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</si>
  <si>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</si>
  <si>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</si>
  <si>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</si>
  <si>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</si>
  <si>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</si>
  <si>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</si>
  <si>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</si>
  <si>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</si>
  <si>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</si>
  <si>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</si>
  <si>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</si>
  <si>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</si>
  <si>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</si>
  <si>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</si>
  <si>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</si>
  <si>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</si>
  <si>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</si>
  <si>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</si>
  <si>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</si>
  <si>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</si>
  <si>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</si>
  <si>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</si>
  <si>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</si>
  <si>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</si>
  <si>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</si>
  <si>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</si>
  <si>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</si>
  <si>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</si>
  <si>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</si>
  <si>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</si>
  <si>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</si>
  <si>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</si>
  <si>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</si>
  <si>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</si>
  <si>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</si>
  <si>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</si>
  <si>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</si>
  <si>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</si>
  <si>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</si>
  <si>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</si>
  <si>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</si>
  <si>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</si>
  <si>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</si>
  <si>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</si>
  <si>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</si>
  <si>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</si>
  <si>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</si>
  <si>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</si>
  <si>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</si>
  <si>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</si>
  <si>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</si>
  <si>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</si>
  <si>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</si>
  <si>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</si>
  <si>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</si>
  <si>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</si>
  <si>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</si>
  <si>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</si>
  <si>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</si>
  <si>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</si>
  <si>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</si>
  <si>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</si>
  <si>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</si>
  <si>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</si>
  <si>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</si>
  <si>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</si>
  <si>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</si>
  <si>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</si>
  <si>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</si>
  <si>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</si>
  <si>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</si>
  <si>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</si>
  <si>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</si>
  <si>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</si>
  <si>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</si>
  <si>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</si>
  <si>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</si>
  <si>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</si>
  <si>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</si>
  <si>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</si>
  <si>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</si>
  <si>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</si>
  <si>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</si>
  <si>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</si>
  <si>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</si>
  <si>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</si>
  <si>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</si>
  <si>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</si>
  <si>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</si>
  <si>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</si>
  <si>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</si>
  <si>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</si>
  <si>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</si>
  <si>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</si>
  <si>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</si>
  <si>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</si>
  <si>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</si>
  <si>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</si>
  <si>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</si>
  <si>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</si>
  <si>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</si>
  <si>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</si>
  <si>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</si>
  <si>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</si>
  <si>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</si>
  <si>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</si>
  <si>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</si>
  <si>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</si>
  <si>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</si>
  <si>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</si>
  <si>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</si>
  <si>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</si>
  <si>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</si>
  <si>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</si>
  <si>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</si>
  <si>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</si>
  <si>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</si>
  <si>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</si>
  <si>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</si>
  <si>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</si>
  <si>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</si>
  <si>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</si>
  <si>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</si>
  <si>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</si>
  <si>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</si>
  <si>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</si>
  <si>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</si>
  <si>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</si>
  <si>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</si>
  <si>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</si>
  <si>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</si>
  <si>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</si>
  <si>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</si>
  <si>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</si>
  <si>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</si>
  <si>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</si>
  <si>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</si>
  <si>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</si>
  <si>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</si>
  <si>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</si>
  <si>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</si>
  <si>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</si>
  <si>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</si>
  <si>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</si>
  <si>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</si>
  <si>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</si>
  <si>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</si>
  <si>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</si>
  <si>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</si>
  <si>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</si>
  <si>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</si>
  <si>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</si>
  <si>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</si>
  <si>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</si>
  <si>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</si>
  <si>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</si>
  <si>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</si>
  <si>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</si>
  <si>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</si>
  <si>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</si>
  <si>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</si>
  <si>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</si>
  <si>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</si>
  <si>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</si>
  <si>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</si>
  <si>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</si>
  <si>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</si>
  <si>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</si>
  <si>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</si>
  <si>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</si>
  <si>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</si>
  <si>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</si>
  <si>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</si>
  <si>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</si>
  <si>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</si>
  <si>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</si>
  <si>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</si>
  <si>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</si>
  <si>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</si>
  <si>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</si>
  <si>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</si>
  <si>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</si>
  <si>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</si>
  <si>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</si>
  <si>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</si>
  <si>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</si>
  <si>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</si>
  <si>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</si>
  <si>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</si>
  <si>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</si>
  <si>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</si>
  <si>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</si>
  <si>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</si>
  <si>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</si>
  <si>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</si>
  <si>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</si>
  <si>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</si>
  <si>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</si>
  <si>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</si>
  <si>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</si>
  <si>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</si>
  <si>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</si>
  <si>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</si>
  <si>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</si>
  <si>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</si>
  <si>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</si>
  <si>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</si>
  <si>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</si>
  <si>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</si>
  <si>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</si>
  <si>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</si>
  <si>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</si>
  <si>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</si>
  <si>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</si>
  <si>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</si>
  <si>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</si>
  <si>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</si>
  <si>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</si>
  <si>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</si>
  <si>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</si>
  <si>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</si>
  <si>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</si>
  <si>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</si>
  <si>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</si>
  <si>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</si>
  <si>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</si>
  <si>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</si>
  <si>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</si>
  <si>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</si>
  <si>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</si>
  <si>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</si>
  <si>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</si>
  <si>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</si>
  <si>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</si>
  <si>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</si>
  <si>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</si>
  <si>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</si>
  <si>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</si>
  <si>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</si>
  <si>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</si>
  <si>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</si>
  <si>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</si>
  <si>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</si>
  <si>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</si>
  <si>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</si>
  <si>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</si>
  <si>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</si>
  <si>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</si>
  <si>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</si>
  <si>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</si>
  <si>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</si>
  <si>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</si>
  <si>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</si>
  <si>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</si>
  <si>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</si>
  <si>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</si>
  <si>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</si>
  <si>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</si>
  <si>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</si>
  <si>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</si>
  <si>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</si>
  <si>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</si>
  <si>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</si>
  <si>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</si>
  <si>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</si>
  <si>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</si>
  <si>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</si>
  <si>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</si>
  <si>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</si>
  <si>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</si>
  <si>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</si>
  <si>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</si>
  <si>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</si>
  <si>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</si>
  <si>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</si>
  <si>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</si>
  <si>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</si>
  <si>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</si>
  <si>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</si>
  <si>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</si>
  <si>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</si>
  <si>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</si>
  <si>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</si>
  <si>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</si>
  <si>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</si>
  <si>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</si>
  <si>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</si>
  <si>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</si>
  <si>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</si>
  <si>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</si>
  <si>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</si>
  <si>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</si>
  <si>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</si>
  <si>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</si>
  <si>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</si>
  <si>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</si>
  <si>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</si>
  <si>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</si>
  <si>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</si>
  <si>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</si>
  <si>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</si>
  <si>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</si>
  <si>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</si>
  <si>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</si>
  <si>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</si>
  <si>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</si>
  <si>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</si>
  <si>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</si>
  <si>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</si>
  <si>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</si>
  <si>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</si>
  <si>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</si>
  <si>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</si>
  <si>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</si>
  <si>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</si>
  <si>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</si>
  <si>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</si>
  <si>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</si>
  <si>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</si>
  <si>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</si>
  <si>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</si>
  <si>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</si>
  <si>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</si>
  <si>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</si>
  <si>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</si>
  <si>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</si>
  <si>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</si>
  <si>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</si>
  <si>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</si>
  <si>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</si>
  <si>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</si>
  <si>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</si>
  <si>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</si>
  <si>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</si>
  <si>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</si>
  <si>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</si>
  <si>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</si>
  <si>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</si>
  <si>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</si>
  <si>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</si>
  <si>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</si>
  <si>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</si>
  <si>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</si>
  <si>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</si>
  <si>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</si>
  <si>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</si>
  <si>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</si>
  <si>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</si>
  <si>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</si>
  <si>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</si>
  <si>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</si>
  <si>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</si>
  <si>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</si>
  <si>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</si>
  <si>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</si>
  <si>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</si>
  <si>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</si>
  <si>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</si>
  <si>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</si>
  <si>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</si>
  <si>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</si>
  <si>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</si>
  <si>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</si>
  <si>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</si>
  <si>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</si>
  <si>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</si>
  <si>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</si>
  <si>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</si>
  <si>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</si>
  <si>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</si>
  <si>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</si>
  <si>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</si>
  <si>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</si>
  <si>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</si>
  <si>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</si>
  <si>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</si>
  <si>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</si>
  <si>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</si>
  <si>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</si>
  <si>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</si>
  <si>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</si>
  <si>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</si>
  <si>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</si>
  <si>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</si>
  <si>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</si>
  <si>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</si>
  <si>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</si>
  <si>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</si>
  <si>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</si>
  <si>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</si>
  <si>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</si>
  <si>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</si>
  <si>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</si>
  <si>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</si>
  <si>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</si>
  <si>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</si>
  <si>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</si>
  <si>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</si>
  <si>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</si>
  <si>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</si>
  <si>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</si>
  <si>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</si>
  <si>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</si>
  <si>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</si>
  <si>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</si>
  <si>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</si>
  <si>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</si>
  <si>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</si>
  <si>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</si>
  <si>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</si>
  <si>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</si>
  <si>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</si>
  <si>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</si>
  <si>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</si>
  <si>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</si>
  <si>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</si>
  <si>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</si>
  <si>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</si>
  <si>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</si>
  <si>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</si>
  <si>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</si>
  <si>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</si>
  <si>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</si>
  <si>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</si>
  <si>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</si>
  <si>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</si>
  <si>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</si>
  <si>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</si>
  <si>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</si>
  <si>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</si>
  <si>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</si>
  <si>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</si>
  <si>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</si>
  <si>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</si>
  <si>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</si>
  <si>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</si>
  <si>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</si>
  <si>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</si>
  <si>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</si>
  <si>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</si>
  <si>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</si>
  <si>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</si>
  <si>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</si>
  <si>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</si>
  <si>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</si>
  <si>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</si>
  <si>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</si>
  <si>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</si>
  <si>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</si>
  <si>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</si>
  <si>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</si>
  <si>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</si>
  <si>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</si>
  <si>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</si>
  <si>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</si>
  <si>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</si>
  <si>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</si>
  <si>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</si>
  <si>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</si>
  <si>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</si>
  <si>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</si>
  <si>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</si>
  <si>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</si>
  <si>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</si>
  <si>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</si>
  <si>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</si>
  <si>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</si>
  <si>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</si>
  <si>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</si>
  <si>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</si>
  <si>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</si>
  <si>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</si>
  <si>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</si>
  <si>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</si>
  <si>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</si>
  <si>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</si>
  <si>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</si>
  <si>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</si>
  <si>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</si>
  <si>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</si>
  <si>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</si>
  <si>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</si>
  <si>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</si>
  <si>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</si>
  <si>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</si>
  <si>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</si>
  <si>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</si>
  <si>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</si>
  <si>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</si>
  <si>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</si>
  <si>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</si>
  <si>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</si>
  <si>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</si>
  <si>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</si>
  <si>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</si>
  <si>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</si>
  <si>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</si>
  <si>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</si>
  <si>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</si>
  <si>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</si>
  <si>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</si>
  <si>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</si>
  <si>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</si>
  <si>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</si>
  <si>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</si>
  <si>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</si>
  <si>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</si>
  <si>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</si>
  <si>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</si>
  <si>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</si>
  <si>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</si>
  <si>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</si>
  <si>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</si>
  <si>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</si>
  <si>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</si>
  <si>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</si>
  <si>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</si>
  <si>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</si>
  <si>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</si>
  <si>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</si>
  <si>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</si>
  <si>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</si>
  <si>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</si>
  <si>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</si>
  <si>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</si>
  <si>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</si>
  <si>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</si>
  <si>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</si>
  <si>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</si>
  <si>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</si>
  <si>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</si>
  <si>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</si>
  <si>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</si>
  <si>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</si>
  <si>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</si>
  <si>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</si>
  <si>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</si>
  <si>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</si>
  <si>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</si>
  <si>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</si>
  <si>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</si>
  <si>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</si>
  <si>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</si>
  <si>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</si>
  <si>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</si>
  <si>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</si>
  <si>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</si>
  <si>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</si>
  <si>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</si>
  <si>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</si>
  <si>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</si>
  <si>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</si>
  <si>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</si>
  <si>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</si>
  <si>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</si>
  <si>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</si>
  <si>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</si>
  <si>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</si>
  <si>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</si>
  <si>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</si>
  <si>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</si>
  <si>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</si>
  <si>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</si>
  <si>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</si>
  <si>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</si>
  <si>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</si>
  <si>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</si>
  <si>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</si>
  <si>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</si>
  <si>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</si>
  <si>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</si>
  <si>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</si>
  <si>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</si>
  <si>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</si>
  <si>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</si>
  <si>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</si>
  <si>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</si>
  <si>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</si>
  <si>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</si>
  <si>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</si>
  <si>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</si>
  <si>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</si>
  <si>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</si>
  <si>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</si>
  <si>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</si>
  <si>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</si>
  <si>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</si>
  <si>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</si>
  <si>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</si>
  <si>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</si>
  <si>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</si>
  <si>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</si>
  <si>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</si>
  <si>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</si>
  <si>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</si>
  <si>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</si>
  <si>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</si>
  <si>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</si>
  <si>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</si>
  <si>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</si>
  <si>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</si>
  <si>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</si>
  <si>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</si>
  <si>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</si>
  <si>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</si>
  <si>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</si>
  <si>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</si>
  <si>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</si>
  <si>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</si>
  <si>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</si>
  <si>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</si>
  <si>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</si>
  <si>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</si>
  <si>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</si>
  <si>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</si>
  <si>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</si>
  <si>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</si>
  <si>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</si>
  <si>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</si>
  <si>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</si>
  <si>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</si>
  <si>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</si>
  <si>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</si>
  <si>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</si>
  <si>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</si>
  <si>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</si>
  <si>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</si>
  <si>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</si>
  <si>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</si>
  <si>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</si>
  <si>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</si>
  <si>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</si>
  <si>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</si>
  <si>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</si>
  <si>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</si>
  <si>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</si>
  <si>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</si>
  <si>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</si>
  <si>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</si>
  <si>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</si>
  <si>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</si>
  <si>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</si>
  <si>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</si>
  <si>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</si>
  <si>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</si>
  <si>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</si>
  <si>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</si>
  <si>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</si>
  <si>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</si>
  <si>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</si>
  <si>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</si>
  <si>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</si>
  <si>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</si>
  <si>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</si>
  <si>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</si>
  <si>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</si>
  <si>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</si>
  <si>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</si>
  <si>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</si>
  <si>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</si>
  <si>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</si>
  <si>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</si>
  <si>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</si>
  <si>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</si>
  <si>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</si>
  <si>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</si>
  <si>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</si>
  <si>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</si>
  <si>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</si>
  <si>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</si>
  <si>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</si>
  <si>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</si>
  <si>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</si>
  <si>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</si>
  <si>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</si>
  <si>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</si>
  <si>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</si>
  <si>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</si>
  <si>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</si>
  <si>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</si>
  <si>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</si>
  <si>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</si>
  <si>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</si>
  <si>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</si>
  <si>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</si>
  <si>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</si>
  <si>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</si>
  <si>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</si>
  <si>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</si>
  <si>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</si>
  <si>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</si>
  <si>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</si>
  <si>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</si>
  <si>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</si>
  <si>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</si>
  <si>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</si>
  <si>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</si>
  <si>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</si>
  <si>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</si>
  <si>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</si>
  <si>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</si>
  <si>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</si>
  <si>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</si>
  <si>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</si>
  <si>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</si>
  <si>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</si>
  <si>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</si>
  <si>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</si>
  <si>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</si>
  <si>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</si>
  <si>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</si>
  <si>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</si>
  <si>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</si>
  <si>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</si>
  <si>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</si>
  <si>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</si>
  <si>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</si>
  <si>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</si>
  <si>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</si>
  <si>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</si>
  <si>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</si>
  <si>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</si>
  <si>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</si>
  <si>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</si>
  <si>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</si>
  <si>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</si>
  <si>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</si>
  <si>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</si>
  <si>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</si>
  <si>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</si>
  <si>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</si>
  <si>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</si>
  <si>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</si>
  <si>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</si>
  <si>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</si>
  <si>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</si>
  <si>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</si>
  <si>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</si>
  <si>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</si>
  <si>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</si>
  <si>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</si>
  <si>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</si>
  <si>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</si>
  <si>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</si>
  <si>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</si>
  <si>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</si>
  <si>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</si>
  <si>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</si>
  <si>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</si>
  <si>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</si>
  <si>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</si>
  <si>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</si>
  <si>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</si>
  <si>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</si>
  <si>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</si>
  <si>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</si>
  <si>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</si>
  <si>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</si>
  <si>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</si>
  <si>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</si>
  <si>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</si>
  <si>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</si>
  <si>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</si>
  <si>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</si>
  <si>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</si>
  <si>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</si>
  <si>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</si>
  <si>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</si>
  <si>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</si>
  <si>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</si>
  <si>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</si>
  <si>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</si>
  <si>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</si>
  <si>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</si>
  <si>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</si>
  <si>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</si>
  <si>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</si>
  <si>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</si>
  <si>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</si>
  <si>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</si>
  <si>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</si>
  <si>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</si>
  <si>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</si>
  <si>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</si>
  <si>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</si>
  <si>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</si>
  <si>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</si>
  <si>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</si>
  <si>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</si>
  <si>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</si>
  <si>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</si>
  <si>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</si>
  <si>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</si>
  <si>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</si>
  <si>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</si>
  <si>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</si>
  <si>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</si>
  <si>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</si>
  <si>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</si>
  <si>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</si>
  <si>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</si>
  <si>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</si>
  <si>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</si>
  <si>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</si>
  <si>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</si>
  <si>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</si>
  <si>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</si>
  <si>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</si>
  <si>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</si>
  <si>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</si>
  <si>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</si>
  <si>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</si>
  <si>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</si>
  <si>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</si>
  <si>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</si>
  <si>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</si>
  <si>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</si>
  <si>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</si>
  <si>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</si>
  <si>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</si>
  <si>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</si>
  <si>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</si>
  <si>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</si>
  <si>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</si>
  <si>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</si>
  <si>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</si>
  <si>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</si>
  <si>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</si>
  <si>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</si>
  <si>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</si>
  <si>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</si>
  <si>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</si>
  <si>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</si>
  <si>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</si>
  <si>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</si>
  <si>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</si>
  <si>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</si>
  <si>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</si>
  <si>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</si>
  <si>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</si>
  <si>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</si>
  <si>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</si>
  <si>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</si>
  <si>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</si>
  <si>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</si>
  <si>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</si>
  <si>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</si>
  <si>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</si>
  <si>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</si>
  <si>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</si>
  <si>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</si>
  <si>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</si>
  <si>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</si>
  <si>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</si>
  <si>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</si>
  <si>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</si>
  <si>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</si>
  <si>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</si>
  <si>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</si>
  <si>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</si>
  <si>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</si>
  <si>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</si>
  <si>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</si>
  <si>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</si>
  <si>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</si>
  <si>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</si>
  <si>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</si>
  <si>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</si>
  <si>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</si>
  <si>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</si>
  <si>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</si>
  <si>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</si>
  <si>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</si>
  <si>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</si>
  <si>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</si>
  <si>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</si>
  <si>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</si>
  <si>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</si>
  <si>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</si>
  <si>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</si>
  <si>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</si>
  <si>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</si>
  <si>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</si>
  <si>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</si>
  <si>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</si>
  <si>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</si>
  <si>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</si>
  <si>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</si>
  <si>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</si>
  <si>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</si>
  <si>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</si>
  <si>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</si>
  <si>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</si>
  <si>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</si>
  <si>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</si>
  <si>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</si>
  <si>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</si>
  <si>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</si>
  <si>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</si>
  <si>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</si>
  <si>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</si>
  <si>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</si>
  <si>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</si>
  <si>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</si>
  <si>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</si>
  <si>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</si>
  <si>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</si>
  <si>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</si>
  <si>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</si>
  <si>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</si>
  <si>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</si>
  <si>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</si>
  <si>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</si>
  <si>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</si>
  <si>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</si>
  <si>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</si>
  <si>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</si>
  <si>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</si>
  <si>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</si>
  <si>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</si>
  <si>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</si>
  <si>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</si>
  <si>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</si>
  <si>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</si>
  <si>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</si>
  <si>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</si>
  <si>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</si>
  <si>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</si>
  <si>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</si>
  <si>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</si>
  <si>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</si>
  <si>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</si>
  <si>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</si>
  <si>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</si>
  <si>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</si>
  <si>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</si>
  <si>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</si>
  <si>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</si>
  <si>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</si>
  <si>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</si>
  <si>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</si>
  <si>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</si>
  <si>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</si>
  <si>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</si>
  <si>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</si>
  <si>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</si>
  <si>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</si>
  <si>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</si>
  <si>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</si>
  <si>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</si>
  <si>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</si>
  <si>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</si>
  <si>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</si>
  <si>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</si>
  <si>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</si>
  <si>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</si>
  <si>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</si>
  <si>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</si>
  <si>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</si>
  <si>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</si>
  <si>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</si>
  <si>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</si>
  <si>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</si>
  <si>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</si>
  <si>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</si>
  <si>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</si>
  <si>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</si>
  <si>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</si>
  <si>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</si>
  <si>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</si>
  <si>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</si>
  <si>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</si>
  <si>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</si>
  <si>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</si>
  <si>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</si>
  <si>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</si>
  <si>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</si>
  <si>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</si>
  <si>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</si>
  <si>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</si>
  <si>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</si>
  <si>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</si>
  <si>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</si>
  <si>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</si>
  <si>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</si>
  <si>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</si>
  <si>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</si>
  <si>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</si>
  <si>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</si>
  <si>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</si>
  <si>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</si>
  <si>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</si>
  <si>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</si>
  <si>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</si>
  <si>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</si>
  <si>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</si>
  <si>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</si>
  <si>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</si>
  <si>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</si>
  <si>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</si>
  <si>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</si>
  <si>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</si>
  <si>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</si>
  <si>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</si>
  <si>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</si>
  <si>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</si>
  <si>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</si>
  <si>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</si>
  <si>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</si>
  <si>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</si>
  <si>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</si>
  <si>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</si>
  <si>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</si>
  <si>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</si>
  <si>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</si>
  <si>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</si>
  <si>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</si>
  <si>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</si>
  <si>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</si>
  <si>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</si>
  <si>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</si>
  <si>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</si>
  <si>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</si>
  <si>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</si>
  <si>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</si>
  <si>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</si>
  <si>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</si>
  <si>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</si>
  <si>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</si>
  <si>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</si>
  <si>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</si>
  <si>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</si>
  <si>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</si>
  <si>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</si>
  <si>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</si>
  <si>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</si>
  <si>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</si>
  <si>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</si>
  <si>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</si>
  <si>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</si>
  <si>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</si>
  <si>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</si>
  <si>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</si>
  <si>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</si>
  <si>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</si>
  <si>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</si>
  <si>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</si>
  <si>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</si>
  <si>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</si>
  <si>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</si>
  <si>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</si>
  <si>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</si>
  <si>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</si>
  <si>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</si>
  <si>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</si>
  <si>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</si>
  <si>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</si>
  <si>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</si>
  <si>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</si>
  <si>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</si>
  <si>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</si>
  <si>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</si>
  <si>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</si>
  <si>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</si>
  <si>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</si>
  <si>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</si>
  <si>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</si>
  <si>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</si>
  <si>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</si>
  <si>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</si>
  <si>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</si>
  <si>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</si>
  <si>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</si>
  <si>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</si>
  <si>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</si>
  <si>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</si>
  <si>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</si>
  <si>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</si>
  <si>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</si>
  <si>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</si>
  <si>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</si>
  <si>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</si>
  <si>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</si>
  <si>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</si>
  <si>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</si>
  <si>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</si>
  <si>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</si>
  <si>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</si>
  <si>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</si>
  <si>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</si>
  <si>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</si>
  <si>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</si>
  <si>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</si>
  <si>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</si>
  <si>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</si>
  <si>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</si>
  <si>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</si>
  <si>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</si>
  <si>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</si>
  <si>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</si>
  <si>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</si>
  <si>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</si>
  <si>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</si>
  <si>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</si>
  <si>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</si>
  <si>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</si>
  <si>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</si>
  <si>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</si>
  <si>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</si>
  <si>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</si>
  <si>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</si>
  <si>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</si>
  <si>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</si>
  <si>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</si>
  <si>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</si>
  <si>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</si>
  <si>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</si>
  <si>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</si>
  <si>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</si>
  <si>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</si>
  <si>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</si>
  <si>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</si>
  <si>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</si>
  <si>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</si>
  <si>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</si>
  <si>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</si>
  <si>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</si>
  <si>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</si>
  <si>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</si>
  <si>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</si>
  <si>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</si>
  <si>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</si>
  <si>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</si>
  <si>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</si>
  <si>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</si>
  <si>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</si>
  <si>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</si>
  <si>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</si>
  <si>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</si>
  <si>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</si>
  <si>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</si>
  <si>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</si>
  <si>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</si>
  <si>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</si>
  <si>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</si>
  <si>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</si>
  <si>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</si>
  <si>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</si>
  <si>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</si>
  <si>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</si>
  <si>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</si>
  <si>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</si>
  <si>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</si>
  <si>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</si>
  <si>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</si>
  <si>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</si>
  <si>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</si>
  <si>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</si>
  <si>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</si>
  <si>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</si>
  <si>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</si>
  <si>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</si>
  <si>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</si>
  <si>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</si>
  <si>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</si>
  <si>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</si>
  <si>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</si>
  <si>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</si>
  <si>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</si>
  <si>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</si>
  <si>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</si>
  <si>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</si>
  <si>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</si>
  <si>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</si>
  <si>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</si>
  <si>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</si>
  <si>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</si>
  <si>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</si>
  <si>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</si>
  <si>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</si>
  <si>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</si>
  <si>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</si>
  <si>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</si>
  <si>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</si>
  <si>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</si>
  <si>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</si>
  <si>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</si>
  <si>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</si>
  <si>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</si>
  <si>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</si>
  <si>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</si>
  <si>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</si>
  <si>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</si>
  <si>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</si>
  <si>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</si>
  <si>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</si>
  <si>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</si>
  <si>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</si>
  <si>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</si>
  <si>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</si>
  <si>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</si>
  <si>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</si>
  <si>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</si>
  <si>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</si>
  <si>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</si>
  <si>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</si>
  <si>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</si>
  <si>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</si>
  <si>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</si>
  <si>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</si>
  <si>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</si>
  <si>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</si>
  <si>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</si>
  <si>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</si>
  <si>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</si>
  <si>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</si>
  <si>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</si>
  <si>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</si>
  <si>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</si>
  <si>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</si>
  <si>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</si>
  <si>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</si>
  <si>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</si>
  <si>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</si>
  <si>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</si>
  <si>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</si>
  <si>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</si>
  <si>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</si>
  <si>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</si>
  <si>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</si>
  <si>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</si>
  <si>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</si>
  <si>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</si>
  <si>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</si>
  <si>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</si>
  <si>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</si>
  <si>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</si>
  <si>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</si>
  <si>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</si>
  <si>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</si>
  <si>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</si>
  <si>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</si>
  <si>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</si>
  <si>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</si>
  <si>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</si>
  <si>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</si>
  <si>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</si>
  <si>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</si>
  <si>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</si>
  <si>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</si>
  <si>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</si>
  <si>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</si>
  <si>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</si>
  <si>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</si>
  <si>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</si>
  <si>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</si>
  <si>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</si>
  <si>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</si>
  <si>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</si>
  <si>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</si>
  <si>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</si>
  <si>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</si>
  <si>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</si>
  <si>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</si>
  <si>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</si>
  <si>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</si>
  <si>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</si>
  <si>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</si>
  <si>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</si>
  <si>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</si>
  <si>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</si>
  <si>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</si>
  <si>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</si>
  <si>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</si>
  <si>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</si>
  <si>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</si>
  <si>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</si>
  <si>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</si>
  <si>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</si>
  <si>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</si>
  <si>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</si>
  <si>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</si>
  <si>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</si>
  <si>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</si>
  <si>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</si>
  <si>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</si>
  <si>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</si>
  <si>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</si>
  <si>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</si>
  <si>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</si>
  <si>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</si>
  <si>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</si>
  <si>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</si>
  <si>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</si>
  <si>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</si>
  <si>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</si>
  <si>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</si>
  <si>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</si>
  <si>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</si>
  <si>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</si>
  <si>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</si>
  <si>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</si>
  <si>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</si>
  <si>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</si>
  <si>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</si>
  <si>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</si>
  <si>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</si>
  <si>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</si>
  <si>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</si>
  <si>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</si>
  <si>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</si>
  <si>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</si>
  <si>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</si>
  <si>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</si>
  <si>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</si>
  <si>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</si>
  <si>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</si>
  <si>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</si>
  <si>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</si>
  <si>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</si>
  <si>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</si>
  <si>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</si>
  <si>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</si>
  <si>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</si>
  <si>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</si>
  <si>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</si>
  <si>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</si>
  <si>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</si>
  <si>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</si>
  <si>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</si>
  <si>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</si>
  <si>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</si>
  <si>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</si>
  <si>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</si>
  <si>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</si>
  <si>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</si>
  <si>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</si>
  <si>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</si>
  <si>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</si>
  <si>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</si>
  <si>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</si>
  <si>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</si>
  <si>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</si>
  <si>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</si>
  <si>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</si>
  <si>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</si>
  <si>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</si>
  <si>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</si>
  <si>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</si>
  <si>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</si>
  <si>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</si>
  <si>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</si>
  <si>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</si>
  <si>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</si>
  <si>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</si>
  <si>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</si>
  <si>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</si>
  <si>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</si>
  <si>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</si>
  <si>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</si>
  <si>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</si>
  <si>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</si>
  <si>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</si>
  <si>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</si>
  <si>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</si>
  <si>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</si>
  <si>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</si>
  <si>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</si>
  <si>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</si>
  <si>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</si>
  <si>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</si>
  <si>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</si>
  <si>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</si>
  <si>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</si>
  <si>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</si>
  <si>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</si>
  <si>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</si>
  <si>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</si>
  <si>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</si>
  <si>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</si>
  <si>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</si>
  <si>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</si>
  <si>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</si>
  <si>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</si>
  <si>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</si>
  <si>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</si>
  <si>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</si>
  <si>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</si>
  <si>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</si>
  <si>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</si>
  <si>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</si>
  <si>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</si>
  <si>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</si>
  <si>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</si>
  <si>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</si>
  <si>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</si>
  <si>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</si>
  <si>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</si>
  <si>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</si>
  <si>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</si>
  <si>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</si>
  <si>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</si>
  <si>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</si>
  <si>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</si>
  <si>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</si>
  <si>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</si>
  <si>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</si>
  <si>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</si>
  <si>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</si>
  <si>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</si>
  <si>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</si>
  <si>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</si>
  <si>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</si>
  <si>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</si>
  <si>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</si>
  <si>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</si>
  <si>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</si>
  <si>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</si>
  <si>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</si>
  <si>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</si>
  <si>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</si>
  <si>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</si>
  <si>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</si>
  <si>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</si>
  <si>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</si>
  <si>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</si>
  <si>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</si>
  <si>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</si>
  <si>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</si>
  <si>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</si>
  <si>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</si>
  <si>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</si>
  <si>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</si>
  <si>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</si>
  <si>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</si>
  <si>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</si>
  <si>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</si>
  <si>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</si>
  <si>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</si>
  <si>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</si>
  <si>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</si>
  <si>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</si>
  <si>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</si>
  <si>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</si>
  <si>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</si>
  <si>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</si>
  <si>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</si>
  <si>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</si>
  <si>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</si>
  <si>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</si>
  <si>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</si>
  <si>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</si>
  <si>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</si>
  <si>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</si>
  <si>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</si>
  <si>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</si>
  <si>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</si>
  <si>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</si>
  <si>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</si>
  <si>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</si>
  <si>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</si>
  <si>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</si>
  <si>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</si>
  <si>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</si>
  <si>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</si>
  <si>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</si>
  <si>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</si>
  <si>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</si>
  <si>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</si>
  <si>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</si>
  <si>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</si>
  <si>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</si>
  <si>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</si>
  <si>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</si>
  <si>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</si>
  <si>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</si>
  <si>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</si>
  <si>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</si>
  <si>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</si>
  <si>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</si>
  <si>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</si>
  <si>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</si>
  <si>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</si>
  <si>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</si>
  <si>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</si>
  <si>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</si>
  <si>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</si>
  <si>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</si>
  <si>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</si>
  <si>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</si>
  <si>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</si>
  <si>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</si>
  <si>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</si>
  <si>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</si>
  <si>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</si>
  <si>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</si>
  <si>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</si>
  <si>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</si>
  <si>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</si>
  <si>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</si>
  <si>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</si>
  <si>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</si>
  <si>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</si>
  <si>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</si>
  <si>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</si>
  <si>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</si>
  <si>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</si>
  <si>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</si>
  <si>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</si>
  <si>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</si>
  <si>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</si>
  <si>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</si>
  <si>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</si>
  <si>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</si>
  <si>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</si>
  <si>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</si>
  <si>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</si>
  <si>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</si>
  <si>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</si>
  <si>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</si>
  <si>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</si>
  <si>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</si>
  <si>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</si>
  <si>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</si>
  <si>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</si>
  <si>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</si>
  <si>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</si>
  <si>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</si>
  <si>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</si>
  <si>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</si>
  <si>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</si>
  <si>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</si>
  <si>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</si>
  <si>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</si>
  <si>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</si>
  <si>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</si>
  <si>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</si>
  <si>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</si>
  <si>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</si>
  <si>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</si>
  <si>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</si>
  <si>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</si>
  <si>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</si>
  <si>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</si>
  <si>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</si>
  <si>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</si>
  <si>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</si>
  <si>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</si>
  <si>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</si>
  <si>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</si>
  <si>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</si>
  <si>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</si>
  <si>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</si>
  <si>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</si>
  <si>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</si>
  <si>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</si>
  <si>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</si>
  <si>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</si>
  <si>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</si>
  <si>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</si>
  <si>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</si>
  <si>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</si>
  <si>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</si>
  <si>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</si>
  <si>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</si>
  <si>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</si>
  <si>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</si>
  <si>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</si>
  <si>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</si>
  <si>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</si>
  <si>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</si>
  <si>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</si>
  <si>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</si>
  <si>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</si>
  <si>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</si>
  <si>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</si>
  <si>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</si>
  <si>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</si>
  <si>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</si>
  <si>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</si>
  <si>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</si>
  <si>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</si>
  <si>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</si>
  <si>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</si>
  <si>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</si>
  <si>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</si>
  <si>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</si>
  <si>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</si>
  <si>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</si>
  <si>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</si>
  <si>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</si>
  <si>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</si>
  <si>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</si>
  <si>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</si>
  <si>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</si>
  <si>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</si>
  <si>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</si>
  <si>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</si>
  <si>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</si>
  <si>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</si>
  <si>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</si>
  <si>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</si>
  <si>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</si>
  <si>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</si>
  <si>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</si>
  <si>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</si>
  <si>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</si>
  <si>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</si>
  <si>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</si>
  <si>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</si>
  <si>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</si>
  <si>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</si>
  <si>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</si>
  <si>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</si>
  <si>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</si>
  <si>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</si>
  <si>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</si>
  <si>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</si>
  <si>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</si>
  <si>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</si>
  <si>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</si>
  <si>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</si>
  <si>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</si>
  <si>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</si>
  <si>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</si>
  <si>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</si>
  <si>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</si>
  <si>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</si>
  <si>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</si>
  <si>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</si>
  <si>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</si>
  <si>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</si>
  <si>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</si>
  <si>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</si>
  <si>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</si>
  <si>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</si>
  <si>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</si>
  <si>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</si>
  <si>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</si>
  <si>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</si>
  <si>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</si>
  <si>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</si>
  <si>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</si>
  <si>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</si>
  <si>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</si>
  <si>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</si>
  <si>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</si>
  <si>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</si>
  <si>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</si>
  <si>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</si>
  <si>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</si>
  <si>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</si>
  <si>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</si>
  <si>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</si>
  <si>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</si>
  <si>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</si>
  <si>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</si>
  <si>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</si>
  <si>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</si>
  <si>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</si>
  <si>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</si>
  <si>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</si>
  <si>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</si>
  <si>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</si>
  <si>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</si>
  <si>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</si>
  <si>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</si>
  <si>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</si>
  <si>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</si>
  <si>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</si>
  <si>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</si>
  <si>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</si>
  <si>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</si>
  <si>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</si>
  <si>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</si>
  <si>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</si>
  <si>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</si>
  <si>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</si>
  <si>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</si>
  <si>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</si>
  <si>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</si>
  <si>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</si>
  <si>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</si>
  <si>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</si>
  <si>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</si>
  <si>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</si>
  <si>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</si>
  <si>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</si>
  <si>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</si>
  <si>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</si>
  <si>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</si>
  <si>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</si>
  <si>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</si>
  <si>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</si>
  <si>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</si>
  <si>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</si>
  <si>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</si>
  <si>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</si>
  <si>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</si>
  <si>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</si>
  <si>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</si>
  <si>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</si>
  <si>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</si>
  <si>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</si>
  <si>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</si>
  <si>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</si>
  <si>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</si>
  <si>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</si>
  <si>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</si>
  <si>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</si>
  <si>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</si>
  <si>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</si>
  <si>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</si>
  <si>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</si>
  <si>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</si>
  <si>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</si>
  <si>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</si>
  <si>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</si>
  <si>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</si>
  <si>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</si>
  <si>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</si>
  <si>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</si>
  <si>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</si>
  <si>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</si>
  <si>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</si>
  <si>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</si>
  <si>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</si>
  <si>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</si>
  <si>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</si>
  <si>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</si>
  <si>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</si>
  <si>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</si>
  <si>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</si>
  <si>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</si>
  <si>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</si>
  <si>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</si>
  <si>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</si>
  <si>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</si>
  <si>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</si>
  <si>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</si>
  <si>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</si>
  <si>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</si>
  <si>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</si>
  <si>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</si>
  <si>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</si>
  <si>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</si>
  <si>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</si>
  <si>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</si>
  <si>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</si>
  <si>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</si>
  <si>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</si>
  <si>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</si>
  <si>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</si>
  <si>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</si>
  <si>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</si>
  <si>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</si>
  <si>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</si>
  <si>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</si>
  <si>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</si>
  <si>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</si>
  <si>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</si>
  <si>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</si>
  <si>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</si>
  <si>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</si>
  <si>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</si>
  <si>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</si>
  <si>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</si>
  <si>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</si>
  <si>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</si>
  <si>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</si>
  <si>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</si>
  <si>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</si>
  <si>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</si>
  <si>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</si>
  <si>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</si>
  <si>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</si>
  <si>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</si>
  <si>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</si>
  <si>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</si>
  <si>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</si>
  <si>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</si>
  <si>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</si>
  <si>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</si>
  <si>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</si>
  <si>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</si>
  <si>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</si>
  <si>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</si>
  <si>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</si>
  <si>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</si>
  <si>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</si>
  <si>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</si>
  <si>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</si>
  <si>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</si>
  <si>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</si>
  <si>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</si>
  <si>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</si>
  <si>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</si>
  <si>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</si>
  <si>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</si>
  <si>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</si>
  <si>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</si>
  <si>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</si>
  <si>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</si>
  <si>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</si>
  <si>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</si>
  <si>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</si>
  <si>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</si>
  <si>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</si>
  <si>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</si>
  <si>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</si>
  <si>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</si>
  <si>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</si>
  <si>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</si>
  <si>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</si>
  <si>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</si>
  <si>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</si>
  <si>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</si>
  <si>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</si>
  <si>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</si>
  <si>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</si>
  <si>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</si>
  <si>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</si>
  <si>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</si>
  <si>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</si>
  <si>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</si>
  <si>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</si>
  <si>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</si>
  <si>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</si>
  <si>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</si>
  <si>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</si>
  <si>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</si>
  <si>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</si>
  <si>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</si>
  <si>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</si>
  <si>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</si>
  <si>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</si>
  <si>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</si>
  <si>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</si>
  <si>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</si>
  <si>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</si>
  <si>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</si>
  <si>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</si>
  <si>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</si>
  <si>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</si>
  <si>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</si>
  <si>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</si>
  <si>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</si>
  <si>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</si>
  <si>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</si>
  <si>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</si>
  <si>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</si>
  <si>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</si>
  <si>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</si>
  <si>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</si>
  <si>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</si>
  <si>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</si>
  <si>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</si>
  <si>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</si>
  <si>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</si>
  <si>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</si>
  <si>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</si>
  <si>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</si>
  <si>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</si>
  <si>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</si>
  <si>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</si>
  <si>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</si>
  <si>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</si>
  <si>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</si>
  <si>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</si>
  <si>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</si>
  <si>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</si>
  <si>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</si>
  <si>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</si>
  <si>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</si>
  <si>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</si>
  <si>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</si>
  <si>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</si>
  <si>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</si>
  <si>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</si>
  <si>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</si>
  <si>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</si>
  <si>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</si>
  <si>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</si>
  <si>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</si>
  <si>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</si>
  <si>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</si>
  <si>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</si>
  <si>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</si>
  <si>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</si>
  <si>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</si>
  <si>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</si>
  <si>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</si>
  <si>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</si>
  <si>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</si>
  <si>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</si>
  <si>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</si>
  <si>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</si>
  <si>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</si>
  <si>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</si>
  <si>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</si>
  <si>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</si>
  <si>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</si>
  <si>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</si>
  <si>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</si>
  <si>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</si>
  <si>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</si>
  <si>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</si>
  <si>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</si>
  <si>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</si>
  <si>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</si>
  <si>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</si>
  <si>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</si>
  <si>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</si>
  <si>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</si>
  <si>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</si>
  <si>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</si>
  <si>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</si>
  <si>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</si>
  <si>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</si>
  <si>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</si>
  <si>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</si>
  <si>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</si>
  <si>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</si>
  <si>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</si>
  <si>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</si>
  <si>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</si>
  <si>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</si>
  <si>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</si>
  <si>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</si>
  <si>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</si>
  <si>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</si>
  <si>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</si>
  <si>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</si>
  <si>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</si>
  <si>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</si>
  <si>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</si>
  <si>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</si>
  <si>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</si>
  <si>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</si>
  <si>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</si>
  <si>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</si>
  <si>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</si>
  <si>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</si>
  <si>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</si>
  <si>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</si>
  <si>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</si>
  <si>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</si>
  <si>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</si>
  <si>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</si>
  <si>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</si>
  <si>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</si>
  <si>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</si>
  <si>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</si>
  <si>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</si>
  <si>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</si>
  <si>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</si>
  <si>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</si>
  <si>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</si>
  <si>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</si>
  <si>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</si>
  <si>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</si>
  <si>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</si>
  <si>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</si>
  <si>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</si>
  <si>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</si>
  <si>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</si>
  <si>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</si>
  <si>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</si>
  <si>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</si>
  <si>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</si>
  <si>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</si>
  <si>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</si>
  <si>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</si>
  <si>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</si>
  <si>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</si>
  <si>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</si>
  <si>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</si>
  <si>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</si>
  <si>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</si>
  <si>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</si>
  <si>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</si>
  <si>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</si>
  <si>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</si>
  <si>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</si>
  <si>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</si>
  <si>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</si>
  <si>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</si>
  <si>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</si>
  <si>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</si>
  <si>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</si>
  <si>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</si>
  <si>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</si>
  <si>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</si>
  <si>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</si>
  <si>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</si>
  <si>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</si>
  <si>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</si>
  <si>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</si>
  <si>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</si>
  <si>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</si>
  <si>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</si>
  <si>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</si>
  <si>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</si>
  <si>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</si>
  <si>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</si>
  <si>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</si>
  <si>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</si>
  <si>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</si>
  <si>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</si>
  <si>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</si>
  <si>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</si>
  <si>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</si>
  <si>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</si>
  <si>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</si>
  <si>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</si>
  <si>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</si>
  <si>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</si>
  <si>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</si>
  <si>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</si>
  <si>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</si>
  <si>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</si>
  <si>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</si>
  <si>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</si>
  <si>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</si>
  <si>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</si>
  <si>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</si>
  <si>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</si>
  <si>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</si>
  <si>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</si>
  <si>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</si>
  <si>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</si>
  <si>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</si>
  <si>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</si>
  <si>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</si>
  <si>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</si>
  <si>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</si>
  <si>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</si>
  <si>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</si>
  <si>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</si>
  <si>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</si>
  <si>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</si>
  <si>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</si>
  <si>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</si>
  <si>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</si>
  <si>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</si>
  <si>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</si>
  <si>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</si>
  <si>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</si>
  <si>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</si>
  <si>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</si>
  <si>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</si>
  <si>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</si>
  <si>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</si>
  <si>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</si>
  <si>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</si>
  <si>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</si>
  <si>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</si>
  <si>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</si>
  <si>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</si>
  <si>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</si>
  <si>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</si>
  <si>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</si>
  <si>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</si>
  <si>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</si>
  <si>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</si>
  <si>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</si>
  <si>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</si>
  <si>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</si>
  <si>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</si>
  <si>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</si>
  <si>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</si>
  <si>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</si>
  <si>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</si>
  <si>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</si>
  <si>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</si>
  <si>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</si>
  <si>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</si>
  <si>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</si>
  <si>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</si>
  <si>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</si>
  <si>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</si>
  <si>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</si>
  <si>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</si>
  <si>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</si>
  <si>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</si>
  <si>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</si>
  <si>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</si>
  <si>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</si>
  <si>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</si>
  <si>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</si>
  <si>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</si>
  <si>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</si>
  <si>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</si>
  <si>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</si>
  <si>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</si>
  <si>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</si>
  <si>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</si>
  <si>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</si>
  <si>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</si>
  <si>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</si>
  <si>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</si>
  <si>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</si>
  <si>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</si>
  <si>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</si>
  <si>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</si>
  <si>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</si>
  <si>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</si>
  <si>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</si>
  <si>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</si>
  <si>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</si>
  <si>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</si>
  <si>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</si>
  <si>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</si>
  <si>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</si>
  <si>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</si>
  <si>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</si>
  <si>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</si>
  <si>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</si>
  <si>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</si>
  <si>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</si>
  <si>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</si>
  <si>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</si>
  <si>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</si>
  <si>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</si>
  <si>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</si>
  <si>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</si>
  <si>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</si>
  <si>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</si>
  <si>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</si>
  <si>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</si>
  <si>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</si>
  <si>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</si>
  <si>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</si>
  <si>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</si>
  <si>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</si>
  <si>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</si>
  <si>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</si>
  <si>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</si>
  <si>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</si>
  <si>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</si>
  <si>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</si>
  <si>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</si>
  <si>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</si>
  <si>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</si>
  <si>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</si>
  <si>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</si>
  <si>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</si>
  <si>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</si>
  <si>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</si>
  <si>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</si>
  <si>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</si>
  <si>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</si>
  <si>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</si>
  <si>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</si>
  <si>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</si>
  <si>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</si>
  <si>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</si>
  <si>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</si>
  <si>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</si>
  <si>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</si>
  <si>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</si>
  <si>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</si>
  <si>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</si>
  <si>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</si>
  <si>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</si>
  <si>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</si>
  <si>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</si>
  <si>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</si>
  <si>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</si>
  <si>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</si>
  <si>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</si>
  <si>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</si>
  <si>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</si>
  <si>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</si>
  <si>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</si>
  <si>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</si>
  <si>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</si>
  <si>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</si>
  <si>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</si>
  <si>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</si>
  <si>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</si>
  <si>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</si>
  <si>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</si>
  <si>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</si>
  <si>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</si>
  <si>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</si>
  <si>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</si>
  <si>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</si>
  <si>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</si>
  <si>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</si>
  <si>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</si>
  <si>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</si>
  <si>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</si>
  <si>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</si>
  <si>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</si>
  <si>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</si>
  <si>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</si>
  <si>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</si>
  <si>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</si>
  <si>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</si>
  <si>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</si>
  <si>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</si>
  <si>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</si>
  <si>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</si>
  <si>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</si>
  <si>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</si>
  <si>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</si>
  <si>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</si>
  <si>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</si>
  <si>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</si>
  <si>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</si>
  <si>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</si>
  <si>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</si>
  <si>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</si>
  <si>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</si>
  <si>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</si>
  <si>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</si>
  <si>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</si>
  <si>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</si>
  <si>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</si>
  <si>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</si>
  <si>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</si>
  <si>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</si>
  <si>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</si>
  <si>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</si>
  <si>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</si>
  <si>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</si>
  <si>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</si>
  <si>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</si>
  <si>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</si>
  <si>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</si>
  <si>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</si>
  <si>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</si>
  <si>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</si>
  <si>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</si>
  <si>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</si>
  <si>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</si>
  <si>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</si>
  <si>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</si>
  <si>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</si>
  <si>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</si>
  <si>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</si>
  <si>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</si>
  <si>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</si>
  <si>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</si>
  <si>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</si>
  <si>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</si>
  <si>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</si>
  <si>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</si>
  <si>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</si>
  <si>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</si>
  <si>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</si>
  <si>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</si>
  <si>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</si>
  <si>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</si>
  <si>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</si>
  <si>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</si>
  <si>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</si>
  <si>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</si>
  <si>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</si>
  <si>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</si>
  <si>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</si>
  <si>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</si>
  <si>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</si>
  <si>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</si>
  <si>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</si>
  <si>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</si>
  <si>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</si>
  <si>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</si>
  <si>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</si>
  <si>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</si>
  <si>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</si>
  <si>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</si>
  <si>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</si>
  <si>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</si>
  <si>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</si>
  <si>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</si>
  <si>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</si>
  <si>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</si>
  <si>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</si>
  <si>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</si>
  <si>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</si>
  <si>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</si>
  <si>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</si>
  <si>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</si>
  <si>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</si>
  <si>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</si>
  <si>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</si>
  <si>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</si>
  <si>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</si>
  <si>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</si>
  <si>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</si>
  <si>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</si>
  <si>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</si>
  <si>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</si>
  <si>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</si>
  <si>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</si>
  <si>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</si>
  <si>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</si>
  <si>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</si>
  <si>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</si>
  <si>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</si>
  <si>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</si>
  <si>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</si>
  <si>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</si>
  <si>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</si>
  <si>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</si>
  <si>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</si>
  <si>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</si>
  <si>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</si>
  <si>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</si>
  <si>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</si>
  <si>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</si>
  <si>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</si>
  <si>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</si>
  <si>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</si>
  <si>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</si>
  <si>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</si>
  <si>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</si>
  <si>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</si>
  <si>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</si>
  <si>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</si>
  <si>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</si>
  <si>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</si>
  <si>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</si>
  <si>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</si>
  <si>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</si>
  <si>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</si>
  <si>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</si>
  <si>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</si>
  <si>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</si>
  <si>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</si>
  <si>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</si>
  <si>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</si>
  <si>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</si>
  <si>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</si>
  <si>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</si>
  <si>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</si>
  <si>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</si>
  <si>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</si>
  <si>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</si>
  <si>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</si>
  <si>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</si>
  <si>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</si>
  <si>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</si>
  <si>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</si>
  <si>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</si>
  <si>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</si>
  <si>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</si>
  <si>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</si>
  <si>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</si>
  <si>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</si>
  <si>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</si>
  <si>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</si>
  <si>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</si>
  <si>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</si>
  <si>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</si>
  <si>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</si>
  <si>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</si>
  <si>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</si>
  <si>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</si>
  <si>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</si>
  <si>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</si>
  <si>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</si>
  <si>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</si>
  <si>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</si>
  <si>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</si>
  <si>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</si>
  <si>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</si>
  <si>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</si>
  <si>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</si>
  <si>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</si>
  <si>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</si>
  <si>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</si>
  <si>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</si>
  <si>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</si>
  <si>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</si>
  <si>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</si>
  <si>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</si>
  <si>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</si>
  <si>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</si>
  <si>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</si>
  <si>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</si>
  <si>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</si>
  <si>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</si>
  <si>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</si>
  <si>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</si>
  <si>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</si>
  <si>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</si>
  <si>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</si>
  <si>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</si>
  <si>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</si>
  <si>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</si>
  <si>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</si>
  <si>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</si>
  <si>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</si>
  <si>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</si>
  <si>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</si>
  <si>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</si>
  <si>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</si>
  <si>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</si>
  <si>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</si>
  <si>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</si>
  <si>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</si>
  <si>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</si>
  <si>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</si>
  <si>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</si>
  <si>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</si>
  <si>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</si>
  <si>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</si>
  <si>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</si>
  <si>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</si>
  <si>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</si>
  <si>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</si>
  <si>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</si>
  <si>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</si>
  <si>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</si>
  <si>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</si>
  <si>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</si>
  <si>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</si>
  <si>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</si>
  <si>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</si>
  <si>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</si>
  <si>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</si>
  <si>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</si>
  <si>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</si>
  <si>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</si>
  <si>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</si>
  <si>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</si>
  <si>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</si>
  <si>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</si>
  <si>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</si>
  <si>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</si>
  <si>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</si>
  <si>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</si>
  <si>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</si>
  <si>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</si>
  <si>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</si>
  <si>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</si>
  <si>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</si>
  <si>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</si>
  <si>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</si>
  <si>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</si>
  <si>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</si>
  <si>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</si>
  <si>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</si>
  <si>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</si>
  <si>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</si>
  <si>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</si>
  <si>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</si>
  <si>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</si>
  <si>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</si>
  <si>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</si>
  <si>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</si>
  <si>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</si>
  <si>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</si>
  <si>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</si>
  <si>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</si>
  <si>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</si>
  <si>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</si>
  <si>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</si>
  <si>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</si>
  <si>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</si>
  <si>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</si>
  <si>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</si>
  <si>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</si>
  <si>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</si>
  <si>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</si>
  <si>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</si>
  <si>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</si>
  <si>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</si>
  <si>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</si>
  <si>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</si>
  <si>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</si>
  <si>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</si>
  <si>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</si>
  <si>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</si>
  <si>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</si>
  <si>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</si>
  <si>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</si>
  <si>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</si>
  <si>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</si>
  <si>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</si>
  <si>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</si>
  <si>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</si>
  <si>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</si>
  <si>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</si>
  <si>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</si>
  <si>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</si>
  <si>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</si>
  <si>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</si>
  <si>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</si>
  <si>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</si>
  <si>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</si>
  <si>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</si>
  <si>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</si>
  <si>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</si>
  <si>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</si>
  <si>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</si>
  <si>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</si>
  <si>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</si>
  <si>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</si>
  <si>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</si>
  <si>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</si>
  <si>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</si>
  <si>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</si>
  <si>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</si>
  <si>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</si>
  <si>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</si>
  <si>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</si>
  <si>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</si>
  <si>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</si>
  <si>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</si>
  <si>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</si>
  <si>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</si>
  <si>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</si>
  <si>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</si>
  <si>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</si>
  <si>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</si>
  <si>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</si>
  <si>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</si>
  <si>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</si>
  <si>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</si>
  <si>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</si>
  <si>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</si>
  <si>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</si>
  <si>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</si>
  <si>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</si>
  <si>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</si>
  <si>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</si>
  <si>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</si>
  <si>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</si>
  <si>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</si>
  <si>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</si>
  <si>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</si>
  <si>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</si>
  <si>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</si>
  <si>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</si>
  <si>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</si>
  <si>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</si>
  <si>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</si>
  <si>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</si>
  <si>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</si>
  <si>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</si>
  <si>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</si>
  <si>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</si>
  <si>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</si>
  <si>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</si>
  <si>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</si>
  <si>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</si>
  <si>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</si>
  <si>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</si>
  <si>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</si>
  <si>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</si>
  <si>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</si>
  <si>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</si>
  <si>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</si>
  <si>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</si>
  <si>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</si>
  <si>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</si>
  <si>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</si>
  <si>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</si>
  <si>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</si>
  <si>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</si>
  <si>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</si>
  <si>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</si>
  <si>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</si>
  <si>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</si>
  <si>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</si>
  <si>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</si>
  <si>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</si>
  <si>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</si>
  <si>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</si>
  <si>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</si>
  <si>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</si>
  <si>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</si>
  <si>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</si>
  <si>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</si>
  <si>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</si>
  <si>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</si>
  <si>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</si>
  <si>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</si>
  <si>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</si>
  <si>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</si>
  <si>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</si>
  <si>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</si>
  <si>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</si>
  <si>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</si>
  <si>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</si>
  <si>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</si>
  <si>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</si>
  <si>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</si>
  <si>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</si>
  <si>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</si>
  <si>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</si>
  <si>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</si>
  <si>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</si>
  <si>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</si>
  <si>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</si>
  <si>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</si>
  <si>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</si>
  <si>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</si>
  <si>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</si>
  <si>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</si>
  <si>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</si>
  <si>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</si>
  <si>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</si>
  <si>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</si>
  <si>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</si>
  <si>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</si>
  <si>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</si>
  <si>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</si>
  <si>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</si>
  <si>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</si>
  <si>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</si>
  <si>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</si>
  <si>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</si>
  <si>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</si>
  <si>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</si>
  <si>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</si>
  <si>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</si>
  <si>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</si>
  <si>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</si>
  <si>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</si>
  <si>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</si>
  <si>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</si>
  <si>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</si>
  <si>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</si>
  <si>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</si>
  <si>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</si>
  <si>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</si>
  <si>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</si>
  <si>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</si>
  <si>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</si>
  <si>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</si>
  <si>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</si>
  <si>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</si>
  <si>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</si>
  <si>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</si>
  <si>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</si>
  <si>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</si>
  <si>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</si>
  <si>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</si>
  <si>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</si>
  <si>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</si>
  <si>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</si>
  <si>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</si>
  <si>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</si>
  <si>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</si>
  <si>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</si>
  <si>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</si>
  <si>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</si>
  <si>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</si>
  <si>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</si>
  <si>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</si>
  <si>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</si>
  <si>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</si>
  <si>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</si>
  <si>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</si>
  <si>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</si>
  <si>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</si>
  <si>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</si>
  <si>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</si>
  <si>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</si>
  <si>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</si>
  <si>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</si>
  <si>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</si>
  <si>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</si>
  <si>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</si>
  <si>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</si>
  <si>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</si>
  <si>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</si>
  <si>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</si>
  <si>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</si>
  <si>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</si>
  <si>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</si>
  <si>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</si>
  <si>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</si>
  <si>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</si>
  <si>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</si>
  <si>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</si>
  <si>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</si>
  <si>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</si>
  <si>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</si>
  <si>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</si>
  <si>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</si>
  <si>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</si>
  <si>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</si>
  <si>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</si>
  <si>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</si>
  <si>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</si>
  <si>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</si>
  <si>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</si>
  <si>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</si>
  <si>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</si>
  <si>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</si>
  <si>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</si>
  <si>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</si>
  <si>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</si>
  <si>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</si>
  <si>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</si>
  <si>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</si>
  <si>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</si>
  <si>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</si>
  <si>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</si>
  <si>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</si>
  <si>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</si>
  <si>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</si>
  <si>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</si>
  <si>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</si>
  <si>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</si>
  <si>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</si>
  <si>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</si>
  <si>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</si>
  <si>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</si>
  <si>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</si>
  <si>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</si>
  <si>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</si>
  <si>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</si>
  <si>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</si>
  <si>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</si>
  <si>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</si>
  <si>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</si>
  <si>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</si>
  <si>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</si>
  <si>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</si>
  <si>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</si>
  <si>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</si>
  <si>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</si>
  <si>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</si>
  <si>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</si>
  <si>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</si>
  <si>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</si>
  <si>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</si>
  <si>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</si>
  <si>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</si>
  <si>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</si>
  <si>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</si>
  <si>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</si>
  <si>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</si>
  <si>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</si>
  <si>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</si>
  <si>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</si>
  <si>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</si>
  <si>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</si>
  <si>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</si>
  <si>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</si>
  <si>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</si>
  <si>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</si>
  <si>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</si>
  <si>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</si>
  <si>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</si>
  <si>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</si>
  <si>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</si>
  <si>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</si>
  <si>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</si>
  <si>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</si>
  <si>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</si>
  <si>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</si>
  <si>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</si>
  <si>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</si>
  <si>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</si>
  <si>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</si>
  <si>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</si>
  <si>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</si>
  <si>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</si>
  <si>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</si>
  <si>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</si>
  <si>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</si>
  <si>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</si>
  <si>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</si>
  <si>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</si>
  <si>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</si>
  <si>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</si>
  <si>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</si>
  <si>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</si>
  <si>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</si>
  <si>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</si>
  <si>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</si>
  <si>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</si>
  <si>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</si>
  <si>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</si>
  <si>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</si>
  <si>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</si>
  <si>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</si>
  <si>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</si>
  <si>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</si>
  <si>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</si>
  <si>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</si>
  <si>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</si>
  <si>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</si>
  <si>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</si>
  <si>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</si>
  <si>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</si>
  <si>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</si>
  <si>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</si>
  <si>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</si>
  <si>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</si>
  <si>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</si>
  <si>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</si>
  <si>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</si>
  <si>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</si>
  <si>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</si>
  <si>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</si>
  <si>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</si>
  <si>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</si>
  <si>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</si>
  <si>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</si>
  <si>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</si>
  <si>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</si>
  <si>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</si>
  <si>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</si>
  <si>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</si>
  <si>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</si>
  <si>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</si>
  <si>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</si>
  <si>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</si>
  <si>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</si>
  <si>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</si>
  <si>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</si>
  <si>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</si>
  <si>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</si>
  <si>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</si>
  <si>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</si>
  <si>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</si>
  <si>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</si>
  <si>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</si>
  <si>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</si>
  <si>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</si>
  <si>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</si>
  <si>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</si>
  <si>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</si>
  <si>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</si>
  <si>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</si>
  <si>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</si>
  <si>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</si>
  <si>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</si>
  <si>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</si>
  <si>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</si>
  <si>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</si>
  <si>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</si>
  <si>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</si>
  <si>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</si>
  <si>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</si>
  <si>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</si>
  <si>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</si>
  <si>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</si>
  <si>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</si>
  <si>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</si>
  <si>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</si>
  <si>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</si>
  <si>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</si>
  <si>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</si>
  <si>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</si>
  <si>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</si>
  <si>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</si>
  <si>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</si>
  <si>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</si>
  <si>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</si>
  <si>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</si>
  <si>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</si>
  <si>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</si>
  <si>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</si>
  <si>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</si>
  <si>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</si>
  <si>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</si>
  <si>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</si>
  <si>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</si>
  <si>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</si>
  <si>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</si>
  <si>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</si>
  <si>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</si>
  <si>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</si>
  <si>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</si>
  <si>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</si>
  <si>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</si>
  <si>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</si>
  <si>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</si>
  <si>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</si>
  <si>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</si>
  <si>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</si>
  <si>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</si>
  <si>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</si>
  <si>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</si>
  <si>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</si>
  <si>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</si>
  <si>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</si>
  <si>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</si>
  <si>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</si>
  <si>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</si>
  <si>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</si>
  <si>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</si>
  <si>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</si>
  <si>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</si>
  <si>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</si>
  <si>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</si>
  <si>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</si>
  <si>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</si>
  <si>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</si>
  <si>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</si>
  <si>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</si>
  <si>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</si>
  <si>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</si>
  <si>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</si>
  <si>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</si>
  <si>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</si>
  <si>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</si>
  <si>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</si>
  <si>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</si>
  <si>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</si>
  <si>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</si>
  <si>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</si>
  <si>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</si>
  <si>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</si>
  <si>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</si>
  <si>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</si>
  <si>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</si>
  <si>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</si>
  <si>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</si>
  <si>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</si>
  <si>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</si>
  <si>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</si>
  <si>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</si>
  <si>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</si>
  <si>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</si>
  <si>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</si>
  <si>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</si>
  <si>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</si>
  <si>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</si>
  <si>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</si>
  <si>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</si>
  <si>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</si>
  <si>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</si>
  <si>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</si>
  <si>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</si>
  <si>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</si>
  <si>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</si>
  <si>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</si>
  <si>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</si>
  <si>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</si>
  <si>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</si>
  <si>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</si>
  <si>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</si>
  <si>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</si>
  <si>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</si>
  <si>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</si>
  <si>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</si>
  <si>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</si>
  <si>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</si>
  <si>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</si>
  <si>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</si>
  <si>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</si>
  <si>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</si>
  <si>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</si>
  <si>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</si>
  <si>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</si>
  <si>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</si>
  <si>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</si>
  <si>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</si>
  <si>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</si>
  <si>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</si>
  <si>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</si>
  <si>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</si>
  <si>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</si>
  <si>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</si>
  <si>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</si>
  <si>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</si>
  <si>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</si>
  <si>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</si>
  <si>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</si>
  <si>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</si>
  <si>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</si>
  <si>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</si>
  <si>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</si>
  <si>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</si>
  <si>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</si>
  <si>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</si>
  <si>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</si>
  <si>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</si>
  <si>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</si>
  <si>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</si>
  <si>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</si>
  <si>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</si>
  <si>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</si>
  <si>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</si>
  <si>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</si>
  <si>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</si>
  <si>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</si>
  <si>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</si>
  <si>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</si>
  <si>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</si>
  <si>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</si>
  <si>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</si>
  <si>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</si>
  <si>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</si>
  <si>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</si>
  <si>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</si>
  <si>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</si>
  <si>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</si>
  <si>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</si>
  <si>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</si>
  <si>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</si>
  <si>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</si>
  <si>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</si>
  <si>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</si>
  <si>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</si>
  <si>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</si>
  <si>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</si>
  <si>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</si>
  <si>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</si>
  <si>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</si>
  <si>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</si>
  <si>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</si>
  <si>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</si>
  <si>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</si>
  <si>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</si>
  <si>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</si>
  <si>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</si>
  <si>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</si>
  <si>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</si>
  <si>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</si>
  <si>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</si>
  <si>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</si>
  <si>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</si>
  <si>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</si>
  <si>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</si>
  <si>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</si>
  <si>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</si>
  <si>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</si>
  <si>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</si>
  <si>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</si>
  <si>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</si>
  <si>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</si>
  <si>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</si>
  <si>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</si>
  <si>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</si>
  <si>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</si>
  <si>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</si>
  <si>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</si>
  <si>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</si>
  <si>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</si>
  <si>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</si>
  <si>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</si>
  <si>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</si>
  <si>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</si>
  <si>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</si>
  <si>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</si>
  <si>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</si>
  <si>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</si>
  <si>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</si>
  <si>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</si>
  <si>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</si>
  <si>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</si>
  <si>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</si>
  <si>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</si>
  <si>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</si>
  <si>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</si>
  <si>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</si>
  <si>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</si>
  <si>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</si>
  <si>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</si>
  <si>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</si>
  <si>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</si>
  <si>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</si>
  <si>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</si>
  <si>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</si>
  <si>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</si>
  <si>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</si>
  <si>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</si>
  <si>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</si>
  <si>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</si>
  <si>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</si>
  <si>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</si>
  <si>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</si>
  <si>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</si>
  <si>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</si>
  <si>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</si>
  <si>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</si>
  <si>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</si>
  <si>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</si>
  <si>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</si>
  <si>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</si>
  <si>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</si>
  <si>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</si>
  <si>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</si>
  <si>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</si>
  <si>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</si>
  <si>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</si>
  <si>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</si>
  <si>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</si>
  <si>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</si>
  <si>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</si>
  <si>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</si>
  <si>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</si>
  <si>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</si>
  <si>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</si>
  <si>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</si>
  <si>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</si>
  <si>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</si>
  <si>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</si>
  <si>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</si>
  <si>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</si>
  <si>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</si>
  <si>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</si>
  <si>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</si>
  <si>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</si>
  <si>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</si>
  <si>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</si>
  <si>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</si>
  <si>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</si>
  <si>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</si>
  <si>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</si>
  <si>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</si>
  <si>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</si>
  <si>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</si>
  <si>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</si>
  <si>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</si>
  <si>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</si>
  <si>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</si>
  <si>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</si>
  <si>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</si>
  <si>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</si>
  <si>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</si>
  <si>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</si>
  <si>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</si>
  <si>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</si>
  <si>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</si>
  <si>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</si>
  <si>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</si>
  <si>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</si>
  <si>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</si>
  <si>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</si>
  <si>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</si>
  <si>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</si>
  <si>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</si>
  <si>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</si>
  <si>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</si>
  <si>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</si>
  <si>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</si>
  <si>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</si>
  <si>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</si>
  <si>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</si>
  <si>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</si>
  <si>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</si>
  <si>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</si>
  <si>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</si>
  <si>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</si>
  <si>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</si>
  <si>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</si>
  <si>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</si>
  <si>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</si>
  <si>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</si>
  <si>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</si>
  <si>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</si>
  <si>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</si>
  <si>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</si>
  <si>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</si>
  <si>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</si>
  <si>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</si>
  <si>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</si>
  <si>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</si>
  <si>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</si>
  <si>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</si>
  <si>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</si>
  <si>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</si>
  <si>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</si>
  <si>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</si>
  <si>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</si>
  <si>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</si>
  <si>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</si>
  <si>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</si>
  <si>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</si>
  <si>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</si>
  <si>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</si>
  <si>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</si>
  <si>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</si>
  <si>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</si>
  <si>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</si>
  <si>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</si>
  <si>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</si>
  <si>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</si>
  <si>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</si>
  <si>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</si>
  <si>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</si>
  <si>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</si>
  <si>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</si>
  <si>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</si>
  <si>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</si>
  <si>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</si>
  <si>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</si>
  <si>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</si>
  <si>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</si>
  <si>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</si>
  <si>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</si>
  <si>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</si>
  <si>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</si>
  <si>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</si>
  <si>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</si>
  <si>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</si>
  <si>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</si>
  <si>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</si>
  <si>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</si>
  <si>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</si>
  <si>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</si>
  <si>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</si>
  <si>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</si>
  <si>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</si>
  <si>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</si>
  <si>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</si>
  <si>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</si>
  <si>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</si>
  <si>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</si>
  <si>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</si>
  <si>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</si>
  <si>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</si>
  <si>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</si>
  <si>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</si>
  <si>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</si>
  <si>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</si>
  <si>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</si>
  <si>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</si>
  <si>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</si>
  <si>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</si>
  <si>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</si>
  <si>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</si>
  <si>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</si>
  <si>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</si>
  <si>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</si>
  <si>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</si>
  <si>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</si>
  <si>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</si>
  <si>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</si>
  <si>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</si>
  <si>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</si>
  <si>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</si>
  <si>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</si>
  <si>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</si>
  <si>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</si>
  <si>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</si>
  <si>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</si>
  <si>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</si>
  <si>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</si>
  <si>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</si>
  <si>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</si>
  <si>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</si>
  <si>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</si>
  <si>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</si>
  <si>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</si>
  <si>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</si>
  <si>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</si>
  <si>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</si>
  <si>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</si>
  <si>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</si>
  <si>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</si>
  <si>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</si>
  <si>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</si>
  <si>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</si>
  <si>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</si>
  <si>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</si>
  <si>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</si>
  <si>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</si>
  <si>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</si>
  <si>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</si>
  <si>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</si>
  <si>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</si>
  <si>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</si>
  <si>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</si>
  <si>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</si>
  <si>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</si>
  <si>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</si>
  <si>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</si>
  <si>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</si>
  <si>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</si>
  <si>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</si>
  <si>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</si>
  <si>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</si>
  <si>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</si>
  <si>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</si>
  <si>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</si>
  <si>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</si>
  <si>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</si>
  <si>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</si>
  <si>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</si>
  <si>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</si>
  <si>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</si>
  <si>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</si>
  <si>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</si>
  <si>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</si>
  <si>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</si>
  <si>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</si>
  <si>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</si>
  <si>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</si>
  <si>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</si>
  <si>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</si>
  <si>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</si>
  <si>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</si>
  <si>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</si>
  <si>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</si>
  <si>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</si>
  <si>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</si>
  <si>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</si>
  <si>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</si>
  <si>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</si>
  <si>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</si>
  <si>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</si>
  <si>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</si>
  <si>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</si>
  <si>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</si>
  <si>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</si>
  <si>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</si>
  <si>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</si>
  <si>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</si>
  <si>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</si>
  <si>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</si>
  <si>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</si>
  <si>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</si>
  <si>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</si>
  <si>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</si>
  <si>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</si>
  <si>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</si>
  <si>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</si>
  <si>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</si>
  <si>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</si>
  <si>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</si>
  <si>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</si>
  <si>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</si>
  <si>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</si>
  <si>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</si>
  <si>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</si>
  <si>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</si>
  <si>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</si>
  <si>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</si>
  <si>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</si>
  <si>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</si>
  <si>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</si>
  <si>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</si>
  <si>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</si>
  <si>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</si>
  <si>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</si>
  <si>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</si>
  <si>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</si>
  <si>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</si>
  <si>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</si>
  <si>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</si>
  <si>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</si>
  <si>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</si>
  <si>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</si>
  <si>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</si>
  <si>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</si>
  <si>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</si>
  <si>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</si>
  <si>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</si>
  <si>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</si>
  <si>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</si>
  <si>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</si>
  <si>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</si>
  <si>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</si>
  <si>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</si>
  <si>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</si>
  <si>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</si>
  <si>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</si>
  <si>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</si>
  <si>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</si>
  <si>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</si>
  <si>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</si>
  <si>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</si>
  <si>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</si>
  <si>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</si>
  <si>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</si>
  <si>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</si>
  <si>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</si>
  <si>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</si>
  <si>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</si>
  <si>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</si>
  <si>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</si>
  <si>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</si>
  <si>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</si>
  <si>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</si>
  <si>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</si>
  <si>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</si>
  <si>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</si>
  <si>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</si>
  <si>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</si>
  <si>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</si>
  <si>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</si>
  <si>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</si>
  <si>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</si>
  <si>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</si>
  <si>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</si>
  <si>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</si>
  <si>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</si>
  <si>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</si>
  <si>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</si>
  <si>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</si>
  <si>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</si>
  <si>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</si>
  <si>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</si>
  <si>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</si>
  <si>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</si>
  <si>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</si>
  <si>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</si>
  <si>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</si>
  <si>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</si>
  <si>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</si>
  <si>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</si>
  <si>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</si>
  <si>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</si>
  <si>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</si>
  <si>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</si>
  <si>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</si>
  <si>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</si>
  <si>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</si>
  <si>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</si>
  <si>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</si>
  <si>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</si>
  <si>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</si>
  <si>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</si>
  <si>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</si>
  <si>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</si>
  <si>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</si>
  <si>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</si>
  <si>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</si>
  <si>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</si>
  <si>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</si>
  <si>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</si>
  <si>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</si>
  <si>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</si>
  <si>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</si>
  <si>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</si>
  <si>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</si>
  <si>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</si>
  <si>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</si>
  <si>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</si>
  <si>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</si>
  <si>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</si>
  <si>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</si>
  <si>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</si>
  <si>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</si>
  <si>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</si>
  <si>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</si>
  <si>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</si>
  <si>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</si>
  <si>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</si>
  <si>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</si>
  <si>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</si>
  <si>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</si>
  <si>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</si>
  <si>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</si>
  <si>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</si>
  <si>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</si>
  <si>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</si>
  <si>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</si>
  <si>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</si>
  <si>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</si>
  <si>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</si>
  <si>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</si>
  <si>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</si>
  <si>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</si>
  <si>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</si>
  <si>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</si>
  <si>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</si>
  <si>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</si>
  <si>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</si>
  <si>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</si>
  <si>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</si>
  <si>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</si>
  <si>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</si>
  <si>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</si>
  <si>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</si>
  <si>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</si>
  <si>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</si>
  <si>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</si>
  <si>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</si>
  <si>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</si>
  <si>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</si>
  <si>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</si>
  <si>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</si>
  <si>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</si>
  <si>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</si>
  <si>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</si>
  <si>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</si>
  <si>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</si>
  <si>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</si>
  <si>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</si>
  <si>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</si>
  <si>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</si>
  <si>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</si>
  <si>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</si>
  <si>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</si>
  <si>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</si>
  <si>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</si>
  <si>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</si>
  <si>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</si>
  <si>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</si>
  <si>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</si>
  <si>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</si>
  <si>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</si>
  <si>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</si>
  <si>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</si>
  <si>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</si>
  <si>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</si>
  <si>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</si>
  <si>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</si>
  <si>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</si>
  <si>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</si>
  <si>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</si>
  <si>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</si>
  <si>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</si>
  <si>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</si>
  <si>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</si>
  <si>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</si>
  <si>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</si>
  <si>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</si>
  <si>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</si>
  <si>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</si>
  <si>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</si>
  <si>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</si>
  <si>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</si>
  <si>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</si>
  <si>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</si>
  <si>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</si>
  <si>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</si>
  <si>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</si>
  <si>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</si>
  <si>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</si>
  <si>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</si>
  <si>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</si>
  <si>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</si>
  <si>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</si>
  <si>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</si>
  <si>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</si>
  <si>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</si>
  <si>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</si>
  <si>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</si>
  <si>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</si>
  <si>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</si>
  <si>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</si>
  <si>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</si>
  <si>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</si>
  <si>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</si>
  <si>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</si>
  <si>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</si>
  <si>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</si>
  <si>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</si>
  <si>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</si>
  <si>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</si>
  <si>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</si>
  <si>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</si>
  <si>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</si>
  <si>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</si>
  <si>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</si>
  <si>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</si>
  <si>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</si>
  <si>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</si>
  <si>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</si>
  <si>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</si>
  <si>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</si>
  <si>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</si>
  <si>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</si>
  <si>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</si>
  <si>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</si>
  <si>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</si>
  <si>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</si>
  <si>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</si>
  <si>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</si>
  <si>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</si>
  <si>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</si>
  <si>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</si>
  <si>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</si>
  <si>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</si>
  <si>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</si>
  <si>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</si>
  <si>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</si>
  <si>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</si>
  <si>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</si>
  <si>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</si>
  <si>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</si>
  <si>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</si>
  <si>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</si>
  <si>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</si>
  <si>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</si>
  <si>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</si>
  <si>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</si>
  <si>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</si>
  <si>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</si>
  <si>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</si>
  <si>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</si>
  <si>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</si>
  <si>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</si>
  <si>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</si>
  <si>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</si>
  <si>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</si>
  <si>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</si>
  <si>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</si>
  <si>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</si>
  <si>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</si>
  <si>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</si>
  <si>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</si>
  <si>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</si>
  <si>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</si>
  <si>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</si>
  <si>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</si>
  <si>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</si>
  <si>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</si>
  <si>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</si>
  <si>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</si>
  <si>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</si>
  <si>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</si>
  <si>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</si>
  <si>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</si>
  <si>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</si>
  <si>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</si>
  <si>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</si>
  <si>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</si>
  <si>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</si>
  <si>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</si>
  <si>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</si>
  <si>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</si>
  <si>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</si>
  <si>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</si>
  <si>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</si>
  <si>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</si>
  <si>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</si>
  <si>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</si>
  <si>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</si>
  <si>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</si>
  <si>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</si>
  <si>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</si>
  <si>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</si>
  <si>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</si>
  <si>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</si>
  <si>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</si>
  <si>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</si>
  <si>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</si>
  <si>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</si>
  <si>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</si>
  <si>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</si>
  <si>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</si>
  <si>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</si>
  <si>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</si>
  <si>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</si>
  <si>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</si>
  <si>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</si>
  <si>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</si>
  <si>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</si>
  <si>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</si>
  <si>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</si>
  <si>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</si>
  <si>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</si>
  <si>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</si>
  <si>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</si>
  <si>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</si>
  <si>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</si>
  <si>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</si>
  <si>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</si>
  <si>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</si>
  <si>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</si>
  <si>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</si>
  <si>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</si>
  <si>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</si>
  <si>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</si>
  <si>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</si>
  <si>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</si>
  <si>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</si>
  <si>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</si>
  <si>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</si>
  <si>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</si>
  <si>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</si>
  <si>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</si>
  <si>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</si>
  <si>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</si>
  <si>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</si>
  <si>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</si>
  <si>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</si>
  <si>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</si>
  <si>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</si>
  <si>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</si>
  <si>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</si>
  <si>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</si>
  <si>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</si>
  <si>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</si>
  <si>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</si>
  <si>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</si>
  <si>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</si>
  <si>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</si>
  <si>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</si>
  <si>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</si>
  <si>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</si>
  <si>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</si>
  <si>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</si>
  <si>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</si>
  <si>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</si>
  <si>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</si>
  <si>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</si>
  <si>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</si>
  <si>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</si>
  <si>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</si>
  <si>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</si>
  <si>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</si>
  <si>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</si>
  <si>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</si>
  <si>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</si>
  <si>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</si>
  <si>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</si>
  <si>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</si>
  <si>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</si>
  <si>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</si>
  <si>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</si>
  <si>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</si>
  <si>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</si>
  <si>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</si>
  <si>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</si>
  <si>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</si>
  <si>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</si>
  <si>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</si>
  <si>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</si>
  <si>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</si>
  <si>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</si>
  <si>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</si>
  <si>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</si>
  <si>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</si>
  <si>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</si>
  <si>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</si>
  <si>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</si>
  <si>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</si>
  <si>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</si>
  <si>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</si>
  <si>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</si>
  <si>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</si>
  <si>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</si>
  <si>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</si>
  <si>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</si>
  <si>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</si>
  <si>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</si>
  <si>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</si>
  <si>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</si>
  <si>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</si>
  <si>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</si>
  <si>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</si>
  <si>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</si>
  <si>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</si>
  <si>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</si>
  <si>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</si>
  <si>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</si>
  <si>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</si>
  <si>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</si>
  <si>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</si>
  <si>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</si>
  <si>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</si>
  <si>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</si>
  <si>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</si>
  <si>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</si>
  <si>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</si>
  <si>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</si>
  <si>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</si>
  <si>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</si>
  <si>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</si>
  <si>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</si>
  <si>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</si>
  <si>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</si>
  <si>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</si>
  <si>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</si>
  <si>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</si>
  <si>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</si>
  <si>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</si>
  <si>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</si>
  <si>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</si>
  <si>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</si>
  <si>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</si>
  <si>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</si>
  <si>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</si>
  <si>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</si>
  <si>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</si>
  <si>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</si>
  <si>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</si>
  <si>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</si>
  <si>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</si>
  <si>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</si>
  <si>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</si>
  <si>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</si>
  <si>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</si>
  <si>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</si>
  <si>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</si>
  <si>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</si>
  <si>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</si>
  <si>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</si>
  <si>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</si>
  <si>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</si>
  <si>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</si>
  <si>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</si>
  <si>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</si>
  <si>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</si>
  <si>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</si>
  <si>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</si>
  <si>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</si>
  <si>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</si>
  <si>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</si>
  <si>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</si>
  <si>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</si>
  <si>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</si>
  <si>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</si>
  <si>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</si>
  <si>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</si>
  <si>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</si>
  <si>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</si>
  <si>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</si>
  <si>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</si>
  <si>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</si>
  <si>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</si>
  <si>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</si>
  <si>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</si>
  <si>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</si>
  <si>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</si>
  <si>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</si>
  <si>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</si>
  <si>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</si>
  <si>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</si>
  <si>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</si>
  <si>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</si>
  <si>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</si>
  <si>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</si>
  <si>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</si>
  <si>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</si>
  <si>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</si>
  <si>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</si>
  <si>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</si>
  <si>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</si>
  <si>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</si>
  <si>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</si>
  <si>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</si>
  <si>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</si>
  <si>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</si>
  <si>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</si>
  <si>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</si>
  <si>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</si>
  <si>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</si>
  <si>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</si>
  <si>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</si>
  <si>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</si>
  <si>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</si>
  <si>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</si>
  <si>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</si>
  <si>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</si>
  <si>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</si>
  <si>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</si>
  <si>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</si>
  <si>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</si>
  <si>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</si>
  <si>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</si>
  <si>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</si>
  <si>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</si>
  <si>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</si>
  <si>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</si>
  <si>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</si>
  <si>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</si>
  <si>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</si>
  <si>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</si>
  <si>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</si>
  <si>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</si>
  <si>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</si>
  <si>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</si>
  <si>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</si>
  <si>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</si>
  <si>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</si>
  <si>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</si>
  <si>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</si>
  <si>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</si>
  <si>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</si>
  <si>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</si>
  <si>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</si>
  <si>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</si>
  <si>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</si>
  <si>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</si>
  <si>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</si>
  <si>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</si>
  <si>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</si>
  <si>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</si>
  <si>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</si>
  <si>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</si>
  <si>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</si>
  <si>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</si>
  <si>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</si>
  <si>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</si>
  <si>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</si>
  <si>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</si>
  <si>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</si>
  <si>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</si>
  <si>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</si>
  <si>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</si>
  <si>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</si>
  <si>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</si>
  <si>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</si>
  <si>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</si>
  <si>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</si>
  <si>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</si>
  <si>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</si>
  <si>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</si>
  <si>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</si>
  <si>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</si>
  <si>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</si>
  <si>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</si>
  <si>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</si>
  <si>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</si>
  <si>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</si>
  <si>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</si>
  <si>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</si>
  <si>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</si>
  <si>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</si>
  <si>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</si>
  <si>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</si>
  <si>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</si>
  <si>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</si>
  <si>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</si>
  <si>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</si>
  <si>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</si>
  <si>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</si>
  <si>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</si>
  <si>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</si>
  <si>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</si>
  <si>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</si>
  <si>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</si>
  <si>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</si>
  <si>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</si>
  <si>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</si>
  <si>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</si>
  <si>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</si>
  <si>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</si>
  <si>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</si>
  <si>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</si>
  <si>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</si>
  <si>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</si>
  <si>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</si>
  <si>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</si>
  <si>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</si>
  <si>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</si>
  <si>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</si>
  <si>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</si>
  <si>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</si>
  <si>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</si>
  <si>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</si>
  <si>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</si>
  <si>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</si>
  <si>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</si>
  <si>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</si>
  <si>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</si>
  <si>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</si>
  <si>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</si>
  <si>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</si>
  <si>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</si>
  <si>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</si>
  <si>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</si>
  <si>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</si>
  <si>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</si>
  <si>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</si>
  <si>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</si>
  <si>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</si>
  <si>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</si>
  <si>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</si>
  <si>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</si>
  <si>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</si>
  <si>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</si>
  <si>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</si>
  <si>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</si>
  <si>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</si>
  <si>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</si>
  <si>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</si>
  <si>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</si>
  <si>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</si>
  <si>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</si>
  <si>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</si>
  <si>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</si>
  <si>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</si>
  <si>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</si>
  <si>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</si>
  <si>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</si>
  <si>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</si>
  <si>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</si>
  <si>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</si>
  <si>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</si>
  <si>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</si>
  <si>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</si>
  <si>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</si>
  <si>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</si>
  <si>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</si>
  <si>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</si>
  <si>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</si>
  <si>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</si>
  <si>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</si>
  <si>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</si>
  <si>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</si>
  <si>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</si>
  <si>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</si>
  <si>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</si>
  <si>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</si>
  <si>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</si>
  <si>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</si>
  <si>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</si>
  <si>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</si>
  <si>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</si>
  <si>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</si>
  <si>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</si>
  <si>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</si>
  <si>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</si>
  <si>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</si>
  <si>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</si>
  <si>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</si>
  <si>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</si>
  <si>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</si>
  <si>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</si>
  <si>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</si>
  <si>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</si>
  <si>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</si>
  <si>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</si>
  <si>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</si>
  <si>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</si>
  <si>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</si>
  <si>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</si>
  <si>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</si>
  <si>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</si>
  <si>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</si>
  <si>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</si>
  <si>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</si>
  <si>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</si>
  <si>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</si>
  <si>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</si>
  <si>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</si>
  <si>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</si>
  <si>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</si>
  <si>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</si>
  <si>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</si>
  <si>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</si>
  <si>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</si>
  <si>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</si>
  <si>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</si>
  <si>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</si>
  <si>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</si>
  <si>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</si>
  <si>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</si>
  <si>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</si>
  <si>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</si>
  <si>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</si>
  <si>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</si>
  <si>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</si>
  <si>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</si>
  <si>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</si>
  <si>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</si>
  <si>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</si>
  <si>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</si>
  <si>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</si>
  <si>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</si>
  <si>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</si>
  <si>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</si>
  <si>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</si>
  <si>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</si>
  <si>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</si>
  <si>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</si>
  <si>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</si>
  <si>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</si>
  <si>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</si>
  <si>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</si>
  <si>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</si>
  <si>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</si>
  <si>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</si>
  <si>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</si>
  <si>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</si>
  <si>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</si>
  <si>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</si>
  <si>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</si>
  <si>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</si>
  <si>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</si>
  <si>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</si>
  <si>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</si>
  <si>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</si>
  <si>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</si>
  <si>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</si>
  <si>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</si>
  <si>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</si>
  <si>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</si>
  <si>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</si>
  <si>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</si>
  <si>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</si>
  <si>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</si>
  <si>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</si>
  <si>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</si>
  <si>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</si>
  <si>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</si>
  <si>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</si>
  <si>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</si>
  <si>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</si>
  <si>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</si>
  <si>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</si>
  <si>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</si>
  <si>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</si>
  <si>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</si>
  <si>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</si>
  <si>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</si>
  <si>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</si>
  <si>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</si>
  <si>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</si>
  <si>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</si>
  <si>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</si>
  <si>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</si>
  <si>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</si>
  <si>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</si>
  <si>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</si>
  <si>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</si>
  <si>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</si>
  <si>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</si>
  <si>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</si>
  <si>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</si>
  <si>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</si>
  <si>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</si>
  <si>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</si>
  <si>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</si>
  <si>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</si>
  <si>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</si>
  <si>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</si>
  <si>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</si>
  <si>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</si>
  <si>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</si>
  <si>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</si>
  <si>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</si>
  <si>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</si>
  <si>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</si>
  <si>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</si>
  <si>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</si>
  <si>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</si>
  <si>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</si>
  <si>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</si>
  <si>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</si>
  <si>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</si>
  <si>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</si>
  <si>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</si>
  <si>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</si>
  <si>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</si>
  <si>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</si>
  <si>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</si>
  <si>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</si>
  <si>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</si>
  <si>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</si>
  <si>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</si>
  <si>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</si>
  <si>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</si>
  <si>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</si>
  <si>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</si>
  <si>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</si>
  <si>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</si>
  <si>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</si>
  <si>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</si>
  <si>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</si>
  <si>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</si>
  <si>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</si>
  <si>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</si>
  <si>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</si>
  <si>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</si>
  <si>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</si>
  <si>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</si>
  <si>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</si>
  <si>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</si>
  <si>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</si>
  <si>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</si>
  <si>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</si>
  <si>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</si>
  <si>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</si>
  <si>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</si>
  <si>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</si>
  <si>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</si>
  <si>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</si>
  <si>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</si>
  <si>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</si>
  <si>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</si>
  <si>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</si>
  <si>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</si>
  <si>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</si>
  <si>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</si>
  <si>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</si>
  <si>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</si>
  <si>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</si>
  <si>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</si>
  <si>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</si>
  <si>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</si>
  <si>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</si>
  <si>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</si>
  <si>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</si>
  <si>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</si>
  <si>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</si>
  <si>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</si>
  <si>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</si>
  <si>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</si>
  <si>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</si>
  <si>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</si>
  <si>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</si>
  <si>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</si>
  <si>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</si>
  <si>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</si>
  <si>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</si>
  <si>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</si>
  <si>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</si>
  <si>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</si>
  <si>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</si>
  <si>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</si>
  <si>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</si>
  <si>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</si>
  <si>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</si>
  <si>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</si>
  <si>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</si>
  <si>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</si>
  <si>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</si>
  <si>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</si>
  <si>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</si>
  <si>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</si>
  <si>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</si>
  <si>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</si>
  <si>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</si>
  <si>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</si>
  <si>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</si>
  <si>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</si>
  <si>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</si>
  <si>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</si>
  <si>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</si>
  <si>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</si>
  <si>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</si>
  <si>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</si>
  <si>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</si>
  <si>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</si>
  <si>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</si>
  <si>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</si>
  <si>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</si>
  <si>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</si>
  <si>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</si>
  <si>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</si>
  <si>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</si>
  <si>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</si>
  <si>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</si>
  <si>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</si>
  <si>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</si>
  <si>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</si>
  <si>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</si>
  <si>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</si>
  <si>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</si>
  <si>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</si>
  <si>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</si>
  <si>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</si>
  <si>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</si>
  <si>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</si>
  <si>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</si>
  <si>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</si>
  <si>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</si>
  <si>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</si>
  <si>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</si>
  <si>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</si>
  <si>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</si>
  <si>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</si>
  <si>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</si>
  <si>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</si>
  <si>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</si>
  <si>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</si>
  <si>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</si>
  <si>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</si>
  <si>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</si>
  <si>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</si>
  <si>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</si>
  <si>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</si>
  <si>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</si>
  <si>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</si>
  <si>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</si>
  <si>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</si>
  <si>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</si>
  <si>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</si>
  <si>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</si>
  <si>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</si>
  <si>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</si>
  <si>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</si>
  <si>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</si>
  <si>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</si>
  <si>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</si>
  <si>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</si>
  <si>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</si>
  <si>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</si>
  <si>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</si>
  <si>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</si>
  <si>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</si>
  <si>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</si>
  <si>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</si>
  <si>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</si>
  <si>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</si>
  <si>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</si>
  <si>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</si>
  <si>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</si>
  <si>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</si>
  <si>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</si>
  <si>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</si>
  <si>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</si>
  <si>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</si>
  <si>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</si>
  <si>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</si>
  <si>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</si>
  <si>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</si>
  <si>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</si>
  <si>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</si>
  <si>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</si>
  <si>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</si>
  <si>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</si>
  <si>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</si>
  <si>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</si>
  <si>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</si>
  <si>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</si>
  <si>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</si>
  <si>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</si>
  <si>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</si>
  <si>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</si>
  <si>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</si>
  <si>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</si>
  <si>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</si>
  <si>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</si>
  <si>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</si>
  <si>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</si>
  <si>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</si>
  <si>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</si>
  <si>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</si>
  <si>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</si>
  <si>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</si>
  <si>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</si>
  <si>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</si>
  <si>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</si>
  <si>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</si>
  <si>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</si>
  <si>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</si>
  <si>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</si>
  <si>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</si>
  <si>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</si>
  <si>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</si>
  <si>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</si>
  <si>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</si>
  <si>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</si>
  <si>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</si>
  <si>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</si>
  <si>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</si>
  <si>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</si>
  <si>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</si>
  <si>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</si>
  <si>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</si>
  <si>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</si>
  <si>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</si>
  <si>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</si>
  <si>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</si>
  <si>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</si>
  <si>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</si>
  <si>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</si>
  <si>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</si>
  <si>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</si>
  <si>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</si>
  <si>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</si>
  <si>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</si>
  <si>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</si>
  <si>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</si>
  <si>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</si>
  <si>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</si>
  <si>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</si>
  <si>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</si>
  <si>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</si>
  <si>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</si>
  <si>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</si>
  <si>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</si>
  <si>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</si>
  <si>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</si>
  <si>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</si>
  <si>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</si>
  <si>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</si>
  <si>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</si>
  <si>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</si>
  <si>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</si>
  <si>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</si>
  <si>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</si>
  <si>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</si>
  <si>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</si>
  <si>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</si>
  <si>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</si>
  <si>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</si>
  <si>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</si>
  <si>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</si>
  <si>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</si>
  <si>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</si>
  <si>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</si>
  <si>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</si>
  <si>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</si>
  <si>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</si>
  <si>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</si>
  <si>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</si>
  <si>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</si>
  <si>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</si>
  <si>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</si>
  <si>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</si>
  <si>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</si>
  <si>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</si>
  <si>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</si>
  <si>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</si>
  <si>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</si>
  <si>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</si>
  <si>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</si>
  <si>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</si>
  <si>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</si>
  <si>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</si>
  <si>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</si>
  <si>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</si>
  <si>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</si>
  <si>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</si>
  <si>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</si>
  <si>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</si>
  <si>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</si>
  <si>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</si>
  <si>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</si>
  <si>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</si>
  <si>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</si>
  <si>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</si>
  <si>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</si>
  <si>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</si>
  <si>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</si>
  <si>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</si>
  <si>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</si>
  <si>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</si>
  <si>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</si>
  <si>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</si>
  <si>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</si>
  <si>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</si>
  <si>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</si>
  <si>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</si>
  <si>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</si>
  <si>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</si>
  <si>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</si>
  <si>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</si>
  <si>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</si>
  <si>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</si>
  <si>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</si>
  <si>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</si>
  <si>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</si>
  <si>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</si>
  <si>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</si>
  <si>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</si>
  <si>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</si>
  <si>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</si>
  <si>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</si>
  <si>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</si>
  <si>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</si>
  <si>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</si>
  <si>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</si>
  <si>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</si>
  <si>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</si>
  <si>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</si>
  <si>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</si>
  <si>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</si>
  <si>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</si>
  <si>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</si>
  <si>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</si>
  <si>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</si>
  <si>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</si>
  <si>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</si>
  <si>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</si>
  <si>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</si>
  <si>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</si>
  <si>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</si>
  <si>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</si>
  <si>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</si>
  <si>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</si>
  <si>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</si>
  <si>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</si>
  <si>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</si>
  <si>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</si>
  <si>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</si>
  <si>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</si>
  <si>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</si>
  <si>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</si>
  <si>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</si>
  <si>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</si>
  <si>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</si>
  <si>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</si>
  <si>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</si>
  <si>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</si>
  <si>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</si>
  <si>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</si>
  <si>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</si>
  <si>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</si>
  <si>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</si>
  <si>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</si>
  <si>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</si>
  <si>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</si>
  <si>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</si>
  <si>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</si>
  <si>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</si>
  <si>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</si>
  <si>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</si>
  <si>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</si>
  <si>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</si>
  <si>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</si>
  <si>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</si>
  <si>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</si>
  <si>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</si>
  <si>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</si>
  <si>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</si>
  <si>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</si>
  <si>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</si>
  <si>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</si>
  <si>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</si>
  <si>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</si>
  <si>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</si>
  <si>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</si>
  <si>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</si>
  <si>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</si>
  <si>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</si>
  <si>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</si>
  <si>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</si>
  <si>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</si>
  <si>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</si>
  <si>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</si>
  <si>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</si>
  <si>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</si>
  <si>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</si>
  <si>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</si>
  <si>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</si>
  <si>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</si>
  <si>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</si>
  <si>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</si>
  <si>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</si>
  <si>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</si>
  <si>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</si>
  <si>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</si>
  <si>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</si>
  <si>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</si>
  <si>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</si>
  <si>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</si>
  <si>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</si>
  <si>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</si>
  <si>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</si>
  <si>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</si>
  <si>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</si>
  <si>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</si>
  <si>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</si>
  <si>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</si>
  <si>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</si>
  <si>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</si>
  <si>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</si>
  <si>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</si>
  <si>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</si>
  <si>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</si>
  <si>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</si>
  <si>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</si>
  <si>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</si>
  <si>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</si>
  <si>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</si>
  <si>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</si>
  <si>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</si>
  <si>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</si>
  <si>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</si>
  <si>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</si>
  <si>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</si>
  <si>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</si>
  <si>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</si>
  <si>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</si>
  <si>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</si>
  <si>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</si>
  <si>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</si>
  <si>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</si>
  <si>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</si>
  <si>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</si>
  <si>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</si>
  <si>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</si>
  <si>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</si>
  <si>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</si>
  <si>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</si>
  <si>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</si>
  <si>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</si>
  <si>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</si>
  <si>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</si>
  <si>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</si>
  <si>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</si>
  <si>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</si>
  <si>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</si>
  <si>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</si>
  <si>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</si>
  <si>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</si>
  <si>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</si>
  <si>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</si>
  <si>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</si>
  <si>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</si>
  <si>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</si>
  <si>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</si>
  <si>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</si>
  <si>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</si>
  <si>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</si>
  <si>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</si>
  <si>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</si>
  <si>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</si>
  <si>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</si>
  <si>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</si>
  <si>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</si>
  <si>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</si>
  <si>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</si>
  <si>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</si>
  <si>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</si>
  <si>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</si>
  <si>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</si>
  <si>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</si>
  <si>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</si>
  <si>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</si>
  <si>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</si>
  <si>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</si>
  <si>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</si>
  <si>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</si>
  <si>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</si>
  <si>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</si>
  <si>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</si>
  <si>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</si>
  <si>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</si>
  <si>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</si>
  <si>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</si>
  <si>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</si>
  <si>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</si>
  <si>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</si>
  <si>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</si>
  <si>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</si>
  <si>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</si>
  <si>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</si>
  <si>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</si>
  <si>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</si>
  <si>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</si>
  <si>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</si>
  <si>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</si>
  <si>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</si>
  <si>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</si>
  <si>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</si>
  <si>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</si>
  <si>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</si>
  <si>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</si>
  <si>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</si>
  <si>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</si>
  <si>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</si>
  <si>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</si>
  <si>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</si>
  <si>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</si>
  <si>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</si>
  <si>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</si>
  <si>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</si>
  <si>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</si>
  <si>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</si>
  <si>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</si>
  <si>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</si>
  <si>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</si>
  <si>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</si>
  <si>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</si>
  <si>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</si>
  <si>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</si>
  <si>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</si>
  <si>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</si>
  <si>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</si>
  <si>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</si>
  <si>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</si>
  <si>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</si>
  <si>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</si>
  <si>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</si>
  <si>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</si>
  <si>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</si>
  <si>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</si>
  <si>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</si>
  <si>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</si>
  <si>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</si>
  <si>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</si>
  <si>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</si>
  <si>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</si>
  <si>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</si>
  <si>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</si>
  <si>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</si>
  <si>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</si>
  <si>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</si>
  <si>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</si>
  <si>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</si>
  <si>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</si>
  <si>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</si>
  <si>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</si>
  <si>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</si>
  <si>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</si>
  <si>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</si>
  <si>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</si>
  <si>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</si>
  <si>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</si>
  <si>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</si>
  <si>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</si>
  <si>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</si>
  <si>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</si>
  <si>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</si>
  <si>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</si>
  <si>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</si>
  <si>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</si>
  <si>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</si>
  <si>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</si>
  <si>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</si>
  <si>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</si>
  <si>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</si>
  <si>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</si>
  <si>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</si>
  <si>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</si>
  <si>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</si>
  <si>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</si>
  <si>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</si>
  <si>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</si>
  <si>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</si>
  <si>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</si>
  <si>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</si>
  <si>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</si>
  <si>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</si>
  <si>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</si>
  <si>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</si>
  <si>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</si>
  <si>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</si>
  <si>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</si>
  <si>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</si>
  <si>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</si>
  <si>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</si>
  <si>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</si>
  <si>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</si>
  <si>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</si>
  <si>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</si>
  <si>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</si>
  <si>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</si>
  <si>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</si>
  <si>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</si>
  <si>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</si>
  <si>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</si>
  <si>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</si>
  <si>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</si>
  <si>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</si>
  <si>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</si>
  <si>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</si>
  <si>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</si>
  <si>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</si>
  <si>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</si>
  <si>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</si>
  <si>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</si>
  <si>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</si>
  <si>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</si>
  <si>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</si>
  <si>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</si>
  <si>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</si>
  <si>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</si>
  <si>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</si>
  <si>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</si>
  <si>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</si>
  <si>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</si>
  <si>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</si>
  <si>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</si>
  <si>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</si>
  <si>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</si>
  <si>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</si>
  <si>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</si>
  <si>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</si>
  <si>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</si>
  <si>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</si>
  <si>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</si>
  <si>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</si>
  <si>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</si>
  <si>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</si>
  <si>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</si>
  <si>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</si>
  <si>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</si>
  <si>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</si>
  <si>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</si>
  <si>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</si>
  <si>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</si>
  <si>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</si>
  <si>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</si>
  <si>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</si>
  <si>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</si>
  <si>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</si>
  <si>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</si>
  <si>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</si>
  <si>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</si>
  <si>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</si>
  <si>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</si>
  <si>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</si>
  <si>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</si>
  <si>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</si>
  <si>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</si>
  <si>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</si>
  <si>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</si>
  <si>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</si>
  <si>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</si>
  <si>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</si>
  <si>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</si>
  <si>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</si>
  <si>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</si>
  <si>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</si>
  <si>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</si>
  <si>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</si>
  <si>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</si>
  <si>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</si>
  <si>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</si>
  <si>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</si>
  <si>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</si>
  <si>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</si>
  <si>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</si>
  <si>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</si>
  <si>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</si>
  <si>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</si>
  <si>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</si>
  <si>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</si>
  <si>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</si>
  <si>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</si>
  <si>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</si>
  <si>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</si>
  <si>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</si>
  <si>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</si>
  <si>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</si>
  <si>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</si>
  <si>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</si>
  <si>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</si>
  <si>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</si>
  <si>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</si>
  <si>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</si>
  <si>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</si>
  <si>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</si>
  <si>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</si>
  <si>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</si>
  <si>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</si>
  <si>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</si>
  <si>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</si>
  <si>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</si>
  <si>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</si>
  <si>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</si>
  <si>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</si>
  <si>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</si>
  <si>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</si>
  <si>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</si>
  <si>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</si>
  <si>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</si>
  <si>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</si>
  <si>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</si>
  <si>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</si>
  <si>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</si>
  <si>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</si>
  <si>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</si>
  <si>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</si>
  <si>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</si>
  <si>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</si>
  <si>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</si>
  <si>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</si>
  <si>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</si>
  <si>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</si>
  <si>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</si>
  <si>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</si>
  <si>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</si>
  <si>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</si>
  <si>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</si>
  <si>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</si>
  <si>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</si>
  <si>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</si>
  <si>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</si>
  <si>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</si>
  <si>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</si>
  <si>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</si>
  <si>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</si>
  <si>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</si>
  <si>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</si>
  <si>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</si>
  <si>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</si>
  <si>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</si>
  <si>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</si>
  <si>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</si>
  <si>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</si>
  <si>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</si>
  <si>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</si>
  <si>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</si>
  <si>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</si>
  <si>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</si>
  <si>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</si>
  <si>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</si>
  <si>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</si>
  <si>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</si>
  <si>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</si>
  <si>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</si>
  <si>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</si>
  <si>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</si>
  <si>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</si>
  <si>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</si>
  <si>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</si>
  <si>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</si>
  <si>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</si>
  <si>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</si>
  <si>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</si>
  <si>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</si>
  <si>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</si>
  <si>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</si>
  <si>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</si>
  <si>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</si>
  <si>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</si>
  <si>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</si>
  <si>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</si>
  <si>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</si>
  <si>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</si>
  <si>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</si>
  <si>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</si>
  <si>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</si>
  <si>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</si>
  <si>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</si>
  <si>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</si>
  <si>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</si>
  <si>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</si>
  <si>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</si>
  <si>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</si>
  <si>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</si>
  <si>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</si>
  <si>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</si>
  <si>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</si>
  <si>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</si>
  <si>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</si>
  <si>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</si>
  <si>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</si>
  <si>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</si>
  <si>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</si>
  <si>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</si>
  <si>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</si>
  <si>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</si>
  <si>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</si>
  <si>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</si>
  <si>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</si>
  <si>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</si>
  <si>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</si>
  <si>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</si>
  <si>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</si>
  <si>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</si>
  <si>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</si>
  <si>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</si>
  <si>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</si>
  <si>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</si>
  <si>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</si>
  <si>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</si>
  <si>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</si>
  <si>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</si>
  <si>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</si>
  <si>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</si>
  <si>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</si>
  <si>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</si>
  <si>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</si>
  <si>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</si>
  <si>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</si>
  <si>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</si>
  <si>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</si>
  <si>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</si>
  <si>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</si>
  <si>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</si>
  <si>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</si>
  <si>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</si>
  <si>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</si>
  <si>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</si>
  <si>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</si>
  <si>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</si>
  <si>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</si>
  <si>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</si>
  <si>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</si>
  <si>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</si>
  <si>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</si>
  <si>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</si>
  <si>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</si>
  <si>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</si>
  <si>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</si>
  <si>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</si>
  <si>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</si>
  <si>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</si>
  <si>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</si>
  <si>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</si>
  <si>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</si>
  <si>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</si>
  <si>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</si>
  <si>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</si>
  <si>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</si>
  <si>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</si>
  <si>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</si>
  <si>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</si>
  <si>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</si>
  <si>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</si>
  <si>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</si>
  <si>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</si>
  <si>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</si>
  <si>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</si>
  <si>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</si>
  <si>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</si>
  <si>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</si>
  <si>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</si>
  <si>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</si>
  <si>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</si>
  <si>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</si>
  <si>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</si>
  <si>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</si>
  <si>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</si>
  <si>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</si>
  <si>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</si>
  <si>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</si>
  <si>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</si>
  <si>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</si>
  <si>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</si>
  <si>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</si>
  <si>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</si>
  <si>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</si>
  <si>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</si>
  <si>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</si>
  <si>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</si>
  <si>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</si>
  <si>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</si>
  <si>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</si>
  <si>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</si>
  <si>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</si>
  <si>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</si>
  <si>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</si>
  <si>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</si>
  <si>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</si>
  <si>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</si>
  <si>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</si>
  <si>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</si>
  <si>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</si>
  <si>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</si>
  <si>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</si>
  <si>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</si>
  <si>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</si>
  <si>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</si>
  <si>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</si>
  <si>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</si>
  <si>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</si>
  <si>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</si>
  <si>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</si>
  <si>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</si>
  <si>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</si>
  <si>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</si>
  <si>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</si>
  <si>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</si>
  <si>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</si>
  <si>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</si>
  <si>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</si>
  <si>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</si>
  <si>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</si>
  <si>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</si>
  <si>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</si>
  <si>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</si>
  <si>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</si>
  <si>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</si>
  <si>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</si>
  <si>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</si>
  <si>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</si>
  <si>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</si>
  <si>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</si>
  <si>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</si>
  <si>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</si>
  <si>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</si>
  <si>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</si>
  <si>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</si>
  <si>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</si>
  <si>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</si>
  <si>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</si>
  <si>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</si>
  <si>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</si>
  <si>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</si>
  <si>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</si>
  <si>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</si>
  <si>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</si>
  <si>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</si>
  <si>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</si>
  <si>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</si>
  <si>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</si>
  <si>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</si>
  <si>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</si>
  <si>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</si>
  <si>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</si>
  <si>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</si>
  <si>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</si>
  <si>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</si>
  <si>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</si>
  <si>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</si>
  <si>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</si>
  <si>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</si>
  <si>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</si>
  <si>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</si>
  <si>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</si>
  <si>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</si>
  <si>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</si>
  <si>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</si>
  <si>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</si>
  <si>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</si>
  <si>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</si>
  <si>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</si>
  <si>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</si>
  <si>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</si>
  <si>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</si>
  <si>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</si>
  <si>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</si>
  <si>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</si>
  <si>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</si>
  <si>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</si>
  <si>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</si>
  <si>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</si>
  <si>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</si>
  <si>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</si>
  <si>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</si>
  <si>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</si>
  <si>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</si>
  <si>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</si>
  <si>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</si>
  <si>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</si>
  <si>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</si>
  <si>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</si>
  <si>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</si>
  <si>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</si>
  <si>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</si>
  <si>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</si>
  <si>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</si>
  <si>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</si>
  <si>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</si>
  <si>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</si>
  <si>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</si>
  <si>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</si>
  <si>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</si>
  <si>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</si>
  <si>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</si>
  <si>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</si>
  <si>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</si>
  <si>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</si>
  <si>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</si>
  <si>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</si>
  <si>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</si>
  <si>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</si>
  <si>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</si>
  <si>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</si>
  <si>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</si>
  <si>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</si>
  <si>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</si>
  <si>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</si>
  <si>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</si>
  <si>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</si>
  <si>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</si>
  <si>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</si>
  <si>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</si>
  <si>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</si>
  <si>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</si>
  <si>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</si>
  <si>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</si>
  <si>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</si>
  <si>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</si>
  <si>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</si>
  <si>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</si>
  <si>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</si>
  <si>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</si>
  <si>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</si>
  <si>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</si>
  <si>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</si>
  <si>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</si>
  <si>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</si>
  <si>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</si>
  <si>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</si>
  <si>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</si>
  <si>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</si>
  <si>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</si>
  <si>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</si>
  <si>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</si>
  <si>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</si>
  <si>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</si>
  <si>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</si>
  <si>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</si>
  <si>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</si>
  <si>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</si>
  <si>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</si>
  <si>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</si>
  <si>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</si>
  <si>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</si>
  <si>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</si>
  <si>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</si>
  <si>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</si>
  <si>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</si>
  <si>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</si>
  <si>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</si>
  <si>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</si>
  <si>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</si>
  <si>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</si>
  <si>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</si>
  <si>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</si>
  <si>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</si>
  <si>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</si>
  <si>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</si>
  <si>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</si>
  <si>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</si>
  <si>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</si>
  <si>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</si>
  <si>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</si>
  <si>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</si>
  <si>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</si>
  <si>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</si>
  <si>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</si>
  <si>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</si>
  <si>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</si>
  <si>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</si>
  <si>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</si>
  <si>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</si>
  <si>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</si>
  <si>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</si>
  <si>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</si>
  <si>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</si>
  <si>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</si>
  <si>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</si>
  <si>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</si>
  <si>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</si>
  <si>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</si>
  <si>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</si>
  <si>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</si>
  <si>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</si>
  <si>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</si>
  <si>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</si>
  <si>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</si>
  <si>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</si>
  <si>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</si>
  <si>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</si>
  <si>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</si>
  <si>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</si>
  <si>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</si>
  <si>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</si>
  <si>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</si>
  <si>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</si>
  <si>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</si>
  <si>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</si>
  <si>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</si>
  <si>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</si>
  <si>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</si>
  <si>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</si>
  <si>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</si>
  <si>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</si>
  <si>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</si>
  <si>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</si>
  <si>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</si>
  <si>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</si>
  <si>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</si>
  <si>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</si>
  <si>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</si>
  <si>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</si>
  <si>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</si>
  <si>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</si>
  <si>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</si>
  <si>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</si>
  <si>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</si>
  <si>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</si>
  <si>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</si>
  <si>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</si>
  <si>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</si>
  <si>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</si>
  <si>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</si>
  <si>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</si>
  <si>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</si>
  <si>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</si>
  <si>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</si>
  <si>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</si>
  <si>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</si>
  <si>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</si>
  <si>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</si>
  <si>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</si>
  <si>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</si>
  <si>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</si>
  <si>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</si>
  <si>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</si>
  <si>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</si>
  <si>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</si>
  <si>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</si>
  <si>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</si>
  <si>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</si>
  <si>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</si>
  <si>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</si>
  <si>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</si>
  <si>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</si>
  <si>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</si>
  <si>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</si>
  <si>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</si>
  <si>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</si>
  <si>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</si>
  <si>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</si>
  <si>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</si>
  <si>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</si>
  <si>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</si>
  <si>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</si>
  <si>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</si>
  <si>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</si>
  <si>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</si>
  <si>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</si>
  <si>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</si>
  <si>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</si>
  <si>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</si>
  <si>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</si>
  <si>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</si>
  <si>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</si>
  <si>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</si>
  <si>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</si>
  <si>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</si>
  <si>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</si>
  <si>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</si>
  <si>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</si>
  <si>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</si>
  <si>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</si>
  <si>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</si>
  <si>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</si>
  <si>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</si>
  <si>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</si>
  <si>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</si>
  <si>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</si>
  <si>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</si>
  <si>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</si>
  <si>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</si>
  <si>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</si>
  <si>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</si>
  <si>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</si>
  <si>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</si>
  <si>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</si>
  <si>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</si>
  <si>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</si>
  <si>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</si>
  <si>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</si>
  <si>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</si>
  <si>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</si>
  <si>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</si>
  <si>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</si>
  <si>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</si>
  <si>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</si>
  <si>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</si>
  <si>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</si>
  <si>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</si>
  <si>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</si>
  <si>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</si>
  <si>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</si>
  <si>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</si>
  <si>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</si>
  <si>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</si>
  <si>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</si>
  <si>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</si>
  <si>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</si>
  <si>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</si>
  <si>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</si>
  <si>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</si>
  <si>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</si>
  <si>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</si>
  <si>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</si>
  <si>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</si>
  <si>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</si>
  <si>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</si>
  <si>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</si>
  <si>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</si>
  <si>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</si>
  <si>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</si>
  <si>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</si>
  <si>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</si>
  <si>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</si>
  <si>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</si>
  <si>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</si>
  <si>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</si>
  <si>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</si>
  <si>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</si>
  <si>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</si>
  <si>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</si>
  <si>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</si>
  <si>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</si>
  <si>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</si>
  <si>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</si>
  <si>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</si>
  <si>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</si>
  <si>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</si>
  <si>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</si>
  <si>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</si>
  <si>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</si>
  <si>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</si>
  <si>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</si>
  <si>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</si>
  <si>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</si>
  <si>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</si>
  <si>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</si>
  <si>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</si>
  <si>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</si>
  <si>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</si>
  <si>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</si>
  <si>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</si>
  <si>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</si>
  <si>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</si>
  <si>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</si>
  <si>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</si>
  <si>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</si>
  <si>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</si>
  <si>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</si>
  <si>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</si>
  <si>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</si>
  <si>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</si>
  <si>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</si>
  <si>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</si>
  <si>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</si>
  <si>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</si>
  <si>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</si>
  <si>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</si>
  <si>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</si>
  <si>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</si>
  <si>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</si>
  <si>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</si>
  <si>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</si>
  <si>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</si>
  <si>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</si>
  <si>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</si>
  <si>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</si>
  <si>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</si>
  <si>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</si>
  <si>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</si>
  <si>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</si>
  <si>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</si>
  <si>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</si>
  <si>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</si>
  <si>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</si>
  <si>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</si>
  <si>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</si>
  <si>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</si>
  <si>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</si>
  <si>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</si>
  <si>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</si>
  <si>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</si>
  <si>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</si>
  <si>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</si>
  <si>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</si>
  <si>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</si>
  <si>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</si>
  <si>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</si>
  <si>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</si>
  <si>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</si>
  <si>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</si>
  <si>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</si>
  <si>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</si>
  <si>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</si>
  <si>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</si>
  <si>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</si>
  <si>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</si>
  <si>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</si>
  <si>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</si>
  <si>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</si>
  <si>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</si>
  <si>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</si>
  <si>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</si>
  <si>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</si>
  <si>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</si>
  <si>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</si>
  <si>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</si>
  <si>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</si>
  <si>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</si>
  <si>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</si>
  <si>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</si>
  <si>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</si>
  <si>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</si>
  <si>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</si>
  <si>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</si>
  <si>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</si>
  <si>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</si>
  <si>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</si>
  <si>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</si>
  <si>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</si>
  <si>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</si>
  <si>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</si>
  <si>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</si>
  <si>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</si>
  <si>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</si>
  <si>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</si>
  <si>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</si>
  <si>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</si>
  <si>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</si>
  <si>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</si>
  <si>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</si>
  <si>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</si>
  <si>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</si>
  <si>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</si>
  <si>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</si>
  <si>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</si>
  <si>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</si>
  <si>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</si>
  <si>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</si>
  <si>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</si>
  <si>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</si>
  <si>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</si>
  <si>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</si>
  <si>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</si>
  <si>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</si>
  <si>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</si>
  <si>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</si>
  <si>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</si>
  <si>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</si>
  <si>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</si>
  <si>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</si>
  <si>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</si>
  <si>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</si>
  <si>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</si>
  <si>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</si>
  <si>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</si>
  <si>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</si>
  <si>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</si>
  <si>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</si>
  <si>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</si>
  <si>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</si>
  <si>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</si>
  <si>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</si>
  <si>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</si>
  <si>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</si>
  <si>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</si>
  <si>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</si>
  <si>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</si>
  <si>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</si>
  <si>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</si>
  <si>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</si>
  <si>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</si>
  <si>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</si>
  <si>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</si>
  <si>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</si>
  <si>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</si>
  <si>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</si>
  <si>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</si>
  <si>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</si>
  <si>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</si>
  <si>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</si>
  <si>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</si>
  <si>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</si>
  <si>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</si>
  <si>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</si>
  <si>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</si>
  <si>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</si>
  <si>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</si>
  <si>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</si>
  <si>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</si>
  <si>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</si>
  <si>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</si>
  <si>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</si>
  <si>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</si>
  <si>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</si>
  <si>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</si>
  <si>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</si>
  <si>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</si>
  <si>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</si>
  <si>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</si>
  <si>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</si>
  <si>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</si>
  <si>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</si>
  <si>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</si>
  <si>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</si>
  <si>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</si>
  <si>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</si>
  <si>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</si>
  <si>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</si>
  <si>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</si>
  <si>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</si>
  <si>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</si>
  <si>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</si>
  <si>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</si>
  <si>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</si>
  <si>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</si>
  <si>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</si>
  <si>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</si>
  <si>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</si>
  <si>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</si>
  <si>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</si>
  <si>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</si>
  <si>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</si>
  <si>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</si>
  <si>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</si>
  <si>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</si>
  <si>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</si>
  <si>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</si>
  <si>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</si>
  <si>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</si>
  <si>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</si>
  <si>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</si>
  <si>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</si>
  <si>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</si>
  <si>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</si>
  <si>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</si>
  <si>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</si>
  <si>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</si>
  <si>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</si>
  <si>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</si>
  <si>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</si>
  <si>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</si>
  <si>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</si>
  <si>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</si>
  <si>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</si>
  <si>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</si>
  <si>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</si>
  <si>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</si>
  <si>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</si>
  <si>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</si>
  <si>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</si>
  <si>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</si>
  <si>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</si>
  <si>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</si>
  <si>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</si>
  <si>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</si>
  <si>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</si>
  <si>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</si>
  <si>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</si>
  <si>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</si>
  <si>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</si>
  <si>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</si>
  <si>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</si>
  <si>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</si>
  <si>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</si>
  <si>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</si>
  <si>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</si>
  <si>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</si>
  <si>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</si>
  <si>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</si>
  <si>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</si>
  <si>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</si>
  <si>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</si>
  <si>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</si>
  <si>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</si>
  <si>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</si>
  <si>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</si>
  <si>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</si>
  <si>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</si>
  <si>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</si>
  <si>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</si>
  <si>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</si>
  <si>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</si>
  <si>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</si>
  <si>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</si>
  <si>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</si>
  <si>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</si>
  <si>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</si>
  <si>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</si>
  <si>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</si>
  <si>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</si>
  <si>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</si>
  <si>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</si>
  <si>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</si>
  <si>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</si>
  <si>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</si>
  <si>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</si>
  <si>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</si>
  <si>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</si>
  <si>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</si>
  <si>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</si>
  <si>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</si>
  <si>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</si>
  <si>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</si>
  <si>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</si>
  <si>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</si>
  <si>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</si>
  <si>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</si>
  <si>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</si>
  <si>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</si>
  <si>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</si>
  <si>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</si>
  <si>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</si>
  <si>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</si>
  <si>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</si>
  <si>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</si>
  <si>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</si>
  <si>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</si>
  <si>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</si>
  <si>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</si>
  <si>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</si>
  <si>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</si>
  <si>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</si>
  <si>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</si>
  <si>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</si>
  <si>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</si>
  <si>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</si>
  <si>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</si>
  <si>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</si>
  <si>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</si>
  <si>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</si>
  <si>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</si>
  <si>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</si>
  <si>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</si>
  <si>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</si>
  <si>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</si>
  <si>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</si>
  <si>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</si>
  <si>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</si>
  <si>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</si>
  <si>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</si>
  <si>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</si>
  <si>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</si>
  <si>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</si>
  <si>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</si>
  <si>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</si>
  <si>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</si>
  <si>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</si>
  <si>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</si>
  <si>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</si>
  <si>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</si>
  <si>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</si>
  <si>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</si>
  <si>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</si>
  <si>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</si>
  <si>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</si>
  <si>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</si>
  <si>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</si>
  <si>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</si>
  <si>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</si>
  <si>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</si>
  <si>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</si>
  <si>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</si>
  <si>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</si>
  <si>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</si>
  <si>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</si>
  <si>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</si>
  <si>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</si>
  <si>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</si>
  <si>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</si>
  <si>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</si>
  <si>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</si>
  <si>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</si>
  <si>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</si>
  <si>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</si>
  <si>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</si>
  <si>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</si>
  <si>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</si>
  <si>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</si>
  <si>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</si>
  <si>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</si>
  <si>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</si>
  <si>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</si>
  <si>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</si>
  <si>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</si>
  <si>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</si>
  <si>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</si>
  <si>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</si>
  <si>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</si>
  <si>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</si>
  <si>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</si>
  <si>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</si>
  <si>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</si>
  <si>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</si>
  <si>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</si>
  <si>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</si>
  <si>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</si>
  <si>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</si>
  <si>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</si>
  <si>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</si>
  <si>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</si>
  <si>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</si>
  <si>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</si>
  <si>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</si>
  <si>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</si>
  <si>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</si>
  <si>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</si>
  <si>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</si>
  <si>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</si>
  <si>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</si>
  <si>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</si>
  <si>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</si>
  <si>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</si>
  <si>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</si>
  <si>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</si>
  <si>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</si>
  <si>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</si>
  <si>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</si>
  <si>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</si>
  <si>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</si>
  <si>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</si>
  <si>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</si>
  <si>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</si>
  <si>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</si>
  <si>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</si>
  <si>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</si>
  <si>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</si>
  <si>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</si>
  <si>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</si>
  <si>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</si>
  <si>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</si>
  <si>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</si>
  <si>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</si>
  <si>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</si>
  <si>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</si>
  <si>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</si>
  <si>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</si>
  <si>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</si>
  <si>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</si>
  <si>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</si>
  <si>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</si>
  <si>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</si>
  <si>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</si>
  <si>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</si>
  <si>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</si>
  <si>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</si>
  <si>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</si>
  <si>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</si>
  <si>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</si>
  <si>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</si>
  <si>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</si>
  <si>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</si>
  <si>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</si>
  <si>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</si>
  <si>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</si>
  <si>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</si>
  <si>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</si>
  <si>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</si>
  <si>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</si>
  <si>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</si>
  <si>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</si>
  <si>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</si>
  <si>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</si>
  <si>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</si>
  <si>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</si>
  <si>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</si>
  <si>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</si>
  <si>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</si>
  <si>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</si>
  <si>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</si>
  <si>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</si>
  <si>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</si>
  <si>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</si>
  <si>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</si>
  <si>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</si>
  <si>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</si>
  <si>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</si>
  <si>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</si>
  <si>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</si>
  <si>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</si>
  <si>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</si>
  <si>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</si>
  <si>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</si>
  <si>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</si>
  <si>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</si>
  <si>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</si>
  <si>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</si>
  <si>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</si>
  <si>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</si>
  <si>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</si>
  <si>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</si>
  <si>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</si>
  <si>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</si>
  <si>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</si>
  <si>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</si>
  <si>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</si>
  <si>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</si>
  <si>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</si>
  <si>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</si>
  <si>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</si>
  <si>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</si>
  <si>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</si>
  <si>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</si>
  <si>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</si>
  <si>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</si>
  <si>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</si>
  <si>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</si>
  <si>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</si>
  <si>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</si>
  <si>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</si>
  <si>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</si>
  <si>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</si>
  <si>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</si>
  <si>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</si>
  <si>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</si>
  <si>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</si>
  <si>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</si>
  <si>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</si>
  <si>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</si>
  <si>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</si>
  <si>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</si>
  <si>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</si>
  <si>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</si>
  <si>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</si>
  <si>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</si>
  <si>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</si>
  <si>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</si>
  <si>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</si>
  <si>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</si>
  <si>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</si>
  <si>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</si>
  <si>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</si>
  <si>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</si>
  <si>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</si>
  <si>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</si>
  <si>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</si>
  <si>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</si>
  <si>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</si>
  <si>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</si>
  <si>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</si>
  <si>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</si>
  <si>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</si>
  <si>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</si>
  <si>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</si>
  <si>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</si>
  <si>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</si>
  <si>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</si>
  <si>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</si>
  <si>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</si>
  <si>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</si>
  <si>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</si>
  <si>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</si>
  <si>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</si>
  <si>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</si>
  <si>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</si>
  <si>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</si>
  <si>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</si>
  <si>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</si>
  <si>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</si>
  <si>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</si>
  <si>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</si>
  <si>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</si>
  <si>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</si>
  <si>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</si>
  <si>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</si>
  <si>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</si>
  <si>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</si>
  <si>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</si>
  <si>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</si>
  <si>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</si>
  <si>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</si>
  <si>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</si>
  <si>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</si>
  <si>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</si>
  <si>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</si>
  <si>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</si>
  <si>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</si>
  <si>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</si>
  <si>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</si>
  <si>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</si>
  <si>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</si>
  <si>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</si>
  <si>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</si>
  <si>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</si>
  <si>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</si>
  <si>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</si>
  <si>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</si>
  <si>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</si>
  <si>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</si>
  <si>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</si>
  <si>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</si>
  <si>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</si>
  <si>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</si>
  <si>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</si>
  <si>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</si>
  <si>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</si>
  <si>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</si>
  <si>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</si>
  <si>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</si>
  <si>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</si>
  <si>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</si>
  <si>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</si>
  <si>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</si>
  <si>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</si>
  <si>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</si>
  <si>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</si>
  <si>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</si>
  <si>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</si>
  <si>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</si>
  <si>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</si>
  <si>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</si>
  <si>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</si>
  <si>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</si>
  <si>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</si>
  <si>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</si>
  <si>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</si>
  <si>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</si>
  <si>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</si>
  <si>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</si>
  <si>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</si>
  <si>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</si>
  <si>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</si>
  <si>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</si>
  <si>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</si>
  <si>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</si>
  <si>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</si>
  <si>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</si>
  <si>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</si>
  <si>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</si>
  <si>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</si>
  <si>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</si>
  <si>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</si>
  <si>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</si>
  <si>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</si>
  <si>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</si>
  <si>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</si>
  <si>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</si>
  <si>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</si>
  <si>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</si>
  <si>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</si>
  <si>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</si>
  <si>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</si>
  <si>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</si>
  <si>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</si>
  <si>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</si>
  <si>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</si>
  <si>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</si>
  <si>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</si>
  <si>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</si>
  <si>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</si>
  <si>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</si>
  <si>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</si>
  <si>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</si>
  <si>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</si>
  <si>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</si>
  <si>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</si>
  <si>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</si>
  <si>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</si>
  <si>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</si>
  <si>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</si>
  <si>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</si>
  <si>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</si>
  <si>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</si>
  <si>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</si>
  <si>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</si>
  <si>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</si>
  <si>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</si>
  <si>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</si>
  <si>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</si>
  <si>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</si>
  <si>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</si>
  <si>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</si>
  <si>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</si>
  <si>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</si>
  <si>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</si>
  <si>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</si>
  <si>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</si>
  <si>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</si>
  <si>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</si>
  <si>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</si>
  <si>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</si>
  <si>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</si>
  <si>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</si>
  <si>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</si>
  <si>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</si>
  <si>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</si>
  <si>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</si>
  <si>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</si>
  <si>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</si>
  <si>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</si>
  <si>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</si>
  <si>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</si>
  <si>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</si>
  <si>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</si>
  <si>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</si>
  <si>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</si>
  <si>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</si>
  <si>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</si>
  <si>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</si>
  <si>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</si>
  <si>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</si>
  <si>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</si>
  <si>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</si>
  <si>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</si>
  <si>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</si>
  <si>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</si>
  <si>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</si>
  <si>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</si>
  <si>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</si>
  <si>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</si>
  <si>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</si>
  <si>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</si>
  <si>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</si>
  <si>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</si>
  <si>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</si>
  <si>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</si>
  <si>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</si>
  <si>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</si>
  <si>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</si>
  <si>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</si>
  <si>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</si>
  <si>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</si>
  <si>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</si>
  <si>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</si>
  <si>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</si>
  <si>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</si>
  <si>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</si>
  <si>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</si>
  <si>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</si>
  <si>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</si>
  <si>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</si>
  <si>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</si>
  <si>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</si>
  <si>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</si>
  <si>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</si>
  <si>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</si>
  <si>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</si>
  <si>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</si>
  <si>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</si>
  <si>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</si>
  <si>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</si>
  <si>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</si>
  <si>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</si>
  <si>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</si>
  <si>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</si>
  <si>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</si>
  <si>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</si>
  <si>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</si>
  <si>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</si>
  <si>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</si>
  <si>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</si>
  <si>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</si>
  <si>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</si>
  <si>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</si>
  <si>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</si>
  <si>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</si>
  <si>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</si>
  <si>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</si>
  <si>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</si>
  <si>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</si>
  <si>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</si>
  <si>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</si>
  <si>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</si>
  <si>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</si>
  <si>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</si>
  <si>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</si>
  <si>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</si>
  <si>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</si>
  <si>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</si>
  <si>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</si>
  <si>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</si>
  <si>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</si>
  <si>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</si>
  <si>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</si>
  <si>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</si>
  <si>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</si>
  <si>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</si>
  <si>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</si>
  <si>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</si>
  <si>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</si>
  <si>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</si>
  <si>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</si>
  <si>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</si>
  <si>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</si>
  <si>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</si>
  <si>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</si>
  <si>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</si>
  <si>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</si>
  <si>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</si>
  <si>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</si>
  <si>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</si>
  <si>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</si>
  <si>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</si>
  <si>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</si>
  <si>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</si>
  <si>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</si>
  <si>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</si>
  <si>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</si>
  <si>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</si>
  <si>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</si>
  <si>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</si>
  <si>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</si>
  <si>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</si>
  <si>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</si>
  <si>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</si>
  <si>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</si>
  <si>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</si>
  <si>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</si>
  <si>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</si>
  <si>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</si>
  <si>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</si>
  <si>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</si>
  <si>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</si>
  <si>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</si>
  <si>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</si>
  <si>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</si>
  <si>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</si>
  <si>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</si>
  <si>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</si>
  <si>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</si>
  <si>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</si>
  <si>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</si>
  <si>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</si>
  <si>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</si>
  <si>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</si>
  <si>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</si>
  <si>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</si>
  <si>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</si>
  <si>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</si>
  <si>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</si>
  <si>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</si>
  <si>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</si>
  <si>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</si>
  <si>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</si>
  <si>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</si>
  <si>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</si>
  <si>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</si>
  <si>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</si>
  <si>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</si>
  <si>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</si>
  <si>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</si>
  <si>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</si>
  <si>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</si>
  <si>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</si>
  <si>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</si>
  <si>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</si>
  <si>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</si>
  <si>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</si>
  <si>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</si>
  <si>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</si>
  <si>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</si>
  <si>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</si>
  <si>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</si>
  <si>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</si>
  <si>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</si>
  <si>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</si>
  <si>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</si>
  <si>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</si>
  <si>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</si>
  <si>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</si>
  <si>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</si>
  <si>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</si>
  <si>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</si>
  <si>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</si>
  <si>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</si>
  <si>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</si>
  <si>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</si>
  <si>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</si>
  <si>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</si>
  <si>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</si>
  <si>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</si>
  <si>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</si>
  <si>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</si>
  <si>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</si>
  <si>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</si>
  <si>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</si>
  <si>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</si>
  <si>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</si>
  <si>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</si>
  <si>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</si>
  <si>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</si>
  <si>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</si>
  <si>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</si>
  <si>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</si>
  <si>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</si>
  <si>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</si>
  <si>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</si>
  <si>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</si>
  <si>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</si>
  <si>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</si>
  <si>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</si>
  <si>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</si>
  <si>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</si>
  <si>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</si>
  <si>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</si>
  <si>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</si>
  <si>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</si>
  <si>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</si>
  <si>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</si>
  <si>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</si>
  <si>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</si>
  <si>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</si>
  <si>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</si>
  <si>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</si>
  <si>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</si>
  <si>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</si>
  <si>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</si>
  <si>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</si>
  <si>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</si>
  <si>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</si>
  <si>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</si>
  <si>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</si>
  <si>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</si>
  <si>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</si>
  <si>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</si>
  <si>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</si>
  <si>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</si>
  <si>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</si>
  <si>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</si>
  <si>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</si>
  <si>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</si>
  <si>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</si>
  <si>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</si>
  <si>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</si>
  <si>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</si>
  <si>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</si>
  <si>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</si>
  <si>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</si>
  <si>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</si>
  <si>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</si>
  <si>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</si>
  <si>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</si>
  <si>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</si>
  <si>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</si>
  <si>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</si>
  <si>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</si>
  <si>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</si>
  <si>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</si>
  <si>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</si>
  <si>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</si>
  <si>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</si>
  <si>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</si>
  <si>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</si>
  <si>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</si>
  <si>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</si>
  <si>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</si>
  <si>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</si>
  <si>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</si>
  <si>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</si>
  <si>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</si>
  <si>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</si>
  <si>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</si>
  <si>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</si>
  <si>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</si>
  <si>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</si>
  <si>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</si>
  <si>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</si>
  <si>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</si>
  <si>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</si>
  <si>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</si>
  <si>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</si>
  <si>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</si>
  <si>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</si>
  <si>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</si>
  <si>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</si>
  <si>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</si>
  <si>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</si>
  <si>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</si>
  <si>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</si>
  <si>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</si>
  <si>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</si>
  <si>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</si>
  <si>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</si>
  <si>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</si>
  <si>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</si>
  <si>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</si>
  <si>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</si>
  <si>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</si>
  <si>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</si>
  <si>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</si>
  <si>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</si>
  <si>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</si>
  <si>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</si>
  <si>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</si>
  <si>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</si>
  <si>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</si>
  <si>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</si>
  <si>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</si>
  <si>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</si>
  <si>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</si>
  <si>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</si>
  <si>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</si>
  <si>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</si>
  <si>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</si>
  <si>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</si>
  <si>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</si>
  <si>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</si>
  <si>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</si>
  <si>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</si>
  <si>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</si>
  <si>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</si>
  <si>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</si>
  <si>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</si>
  <si>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</si>
  <si>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</si>
  <si>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</si>
  <si>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</si>
  <si>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</si>
  <si>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</si>
  <si>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</si>
  <si>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</si>
  <si>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</si>
  <si>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</si>
  <si>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</si>
  <si>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</si>
  <si>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</si>
  <si>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</si>
  <si>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</si>
  <si>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</si>
  <si>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</si>
  <si>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</si>
  <si>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</si>
  <si>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</si>
  <si>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</si>
  <si>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</si>
  <si>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</si>
  <si>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</si>
  <si>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</si>
  <si>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</si>
  <si>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</si>
  <si>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</si>
  <si>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</si>
  <si>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</si>
  <si>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</si>
  <si>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</si>
  <si>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</si>
  <si>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</si>
  <si>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</si>
  <si>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</si>
  <si>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</si>
  <si>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</si>
  <si>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</si>
  <si>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</si>
  <si>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</si>
  <si>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</si>
  <si>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</si>
  <si>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</si>
  <si>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</si>
  <si>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</si>
  <si>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</si>
  <si>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</si>
  <si>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</si>
  <si>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</si>
  <si>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</si>
  <si>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</si>
  <si>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</si>
  <si>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</si>
  <si>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</si>
  <si>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</si>
  <si>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</si>
  <si>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</si>
  <si>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</si>
  <si>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</si>
  <si>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</si>
  <si>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</si>
  <si>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</si>
  <si>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</si>
  <si>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</si>
  <si>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</si>
  <si>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</si>
  <si>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</si>
  <si>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</si>
  <si>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</si>
  <si>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</si>
  <si>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</si>
  <si>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</si>
  <si>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</si>
  <si>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</si>
  <si>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</si>
  <si>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</si>
  <si>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</si>
  <si>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</si>
  <si>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</si>
  <si>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</si>
  <si>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</si>
  <si>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</si>
  <si>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</si>
  <si>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</si>
  <si>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</si>
  <si>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</si>
  <si>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</si>
  <si>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</si>
  <si>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</si>
  <si>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</si>
  <si>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</si>
  <si>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</si>
  <si>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</si>
  <si>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</si>
  <si>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</si>
  <si>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</si>
  <si>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</si>
  <si>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</si>
  <si>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</si>
  <si>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</si>
  <si>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</si>
  <si>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</si>
  <si>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</si>
  <si>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</si>
  <si>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</si>
  <si>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</si>
  <si>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</si>
  <si>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</si>
  <si>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</si>
  <si>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</si>
  <si>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</si>
  <si>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</si>
  <si>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</si>
  <si>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</si>
  <si>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</si>
  <si>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</si>
  <si>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</si>
  <si>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</si>
  <si>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</si>
  <si>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</si>
  <si>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</si>
  <si>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</si>
  <si>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</si>
  <si>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</si>
  <si>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</si>
  <si>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</si>
  <si>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</si>
  <si>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</si>
  <si>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</si>
  <si>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</si>
  <si>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</si>
  <si>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</si>
  <si>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</si>
  <si>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</si>
  <si>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</si>
  <si>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</si>
  <si>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</si>
  <si>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</si>
  <si>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</si>
  <si>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</si>
  <si>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</si>
  <si>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</si>
  <si>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</si>
  <si>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</si>
  <si>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</si>
  <si>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</si>
  <si>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</si>
  <si>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</si>
  <si>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</si>
  <si>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</si>
  <si>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</si>
  <si>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</si>
  <si>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</si>
  <si>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</si>
  <si>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</si>
  <si>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</si>
  <si>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</si>
  <si>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</si>
  <si>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</si>
  <si>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</si>
  <si>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</si>
  <si>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</si>
  <si>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</si>
  <si>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</si>
  <si>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</si>
  <si>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</si>
  <si>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</si>
  <si>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</si>
  <si>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</si>
  <si>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</si>
  <si>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</si>
  <si>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</si>
  <si>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</si>
  <si>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</si>
  <si>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</si>
  <si>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</si>
  <si>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</si>
  <si>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</si>
  <si>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</si>
  <si>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</si>
  <si>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</si>
  <si>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</si>
  <si>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</si>
  <si>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</si>
  <si>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</si>
  <si>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</si>
  <si>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</si>
  <si>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</si>
  <si>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</si>
  <si>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</si>
  <si>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</si>
  <si>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</si>
  <si>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</si>
  <si>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</si>
  <si>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</si>
  <si>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</si>
  <si>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</si>
  <si>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</si>
  <si>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</si>
  <si>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</si>
  <si>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</si>
  <si>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</si>
  <si>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</si>
  <si>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</si>
  <si>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</si>
  <si>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</si>
  <si>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</si>
  <si>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</si>
  <si>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</si>
  <si>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</si>
  <si>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</si>
  <si>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</si>
  <si>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</si>
  <si>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</si>
  <si>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</si>
  <si>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</si>
  <si>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</si>
  <si>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</si>
  <si>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</si>
  <si>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</si>
  <si>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</si>
  <si>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</si>
  <si>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</si>
  <si>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</si>
  <si>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</si>
  <si>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</si>
  <si>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</si>
  <si>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</si>
  <si>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</si>
  <si>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</si>
  <si>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</si>
  <si>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</si>
  <si>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</si>
  <si>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</si>
  <si>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</si>
  <si>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</si>
  <si>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</si>
  <si>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</si>
  <si>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</si>
  <si>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</si>
  <si>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</si>
  <si>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</si>
  <si>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</si>
  <si>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</si>
  <si>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</si>
  <si>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</si>
  <si>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</si>
  <si>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</si>
  <si>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</si>
  <si>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</si>
  <si>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</si>
  <si>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</si>
  <si>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</si>
  <si>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</si>
  <si>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</si>
  <si>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</si>
  <si>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</si>
  <si>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</si>
  <si>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</si>
  <si>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</si>
  <si>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</si>
  <si>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</si>
  <si>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</si>
  <si>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</si>
  <si>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</si>
  <si>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</si>
  <si>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</si>
  <si>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</si>
  <si>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</si>
  <si>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</si>
  <si>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</si>
  <si>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</si>
  <si>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</si>
  <si>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</si>
  <si>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</si>
  <si>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</si>
  <si>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</si>
  <si>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</si>
  <si>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</si>
  <si>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</si>
  <si>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</si>
  <si>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</si>
  <si>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</si>
  <si>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</si>
  <si>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</si>
  <si>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</si>
  <si>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</si>
  <si>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</si>
  <si>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</si>
  <si>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</si>
  <si>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</si>
  <si>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</si>
  <si>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</si>
  <si>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</si>
  <si>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</si>
  <si>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</si>
  <si>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</si>
  <si>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</si>
  <si>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</si>
  <si>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</si>
  <si>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</si>
  <si>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</si>
  <si>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</si>
  <si>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</si>
  <si>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</si>
  <si>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</si>
  <si>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</si>
  <si>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</si>
  <si>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</si>
  <si>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</si>
  <si>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</si>
  <si>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</si>
  <si>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</si>
  <si>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</si>
  <si>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</si>
  <si>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</si>
  <si>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</si>
  <si>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</si>
  <si>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</si>
  <si>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</si>
  <si>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</si>
  <si>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</si>
  <si>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</si>
  <si>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</si>
  <si>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</si>
  <si>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</si>
  <si>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</si>
  <si>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</si>
  <si>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</si>
  <si>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</si>
  <si>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</si>
  <si>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</si>
  <si>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</si>
  <si>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</si>
  <si>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</si>
  <si>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</si>
  <si>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</si>
  <si>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</si>
  <si>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</si>
  <si>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</si>
  <si>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</si>
  <si>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</si>
  <si>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</si>
  <si>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</si>
  <si>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</si>
  <si>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</si>
  <si>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</si>
  <si>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</si>
  <si>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</si>
  <si>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</si>
  <si>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</si>
  <si>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</si>
  <si>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</si>
  <si>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</si>
  <si>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</si>
  <si>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</si>
  <si>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</si>
  <si>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</si>
  <si>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</si>
  <si>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</si>
  <si>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</si>
  <si>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</si>
  <si>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</si>
  <si>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</si>
  <si>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</si>
  <si>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</si>
  <si>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</si>
  <si>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</si>
  <si>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</si>
  <si>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</si>
  <si>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</si>
  <si>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</si>
  <si>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</si>
  <si>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</si>
  <si>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</si>
  <si>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</si>
  <si>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</si>
  <si>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</si>
  <si>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</si>
  <si>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</si>
  <si>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</si>
  <si>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</si>
  <si>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</si>
  <si>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</si>
  <si>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</si>
  <si>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</si>
  <si>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</si>
  <si>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</si>
  <si>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</si>
  <si>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</si>
  <si>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</si>
  <si>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</si>
  <si>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</si>
  <si>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</si>
  <si>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</si>
  <si>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</si>
  <si>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</si>
  <si>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</si>
  <si>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</si>
  <si>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</si>
  <si>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</si>
  <si>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</si>
  <si>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</si>
  <si>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</si>
  <si>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</si>
  <si>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</si>
  <si>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</si>
  <si>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</si>
  <si>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</si>
  <si>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</si>
  <si>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</si>
  <si>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</si>
  <si>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</si>
  <si>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</si>
  <si>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</si>
  <si>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</si>
  <si>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</si>
  <si>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</si>
  <si>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</si>
  <si>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</si>
  <si>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</si>
  <si>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</si>
  <si>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</si>
  <si>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</si>
  <si>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</si>
  <si>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</si>
  <si>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</si>
  <si>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</si>
  <si>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</si>
  <si>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</si>
  <si>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</si>
  <si>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</si>
  <si>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</si>
  <si>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</si>
  <si>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</si>
  <si>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</si>
  <si>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</si>
  <si>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</si>
  <si>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</si>
  <si>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</si>
  <si>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</si>
  <si>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</si>
  <si>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</si>
  <si>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</si>
  <si>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</si>
  <si>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</si>
  <si>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</si>
  <si>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</si>
  <si>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</si>
  <si>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</si>
  <si>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</si>
  <si>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</si>
  <si>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</si>
  <si>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</si>
  <si>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</si>
  <si>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</si>
  <si>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</si>
  <si>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</si>
  <si>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</si>
  <si>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</si>
  <si>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</si>
  <si>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</si>
  <si>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</si>
  <si>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</si>
  <si>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</si>
  <si>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</si>
  <si>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</si>
  <si>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</si>
  <si>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</si>
  <si>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</si>
  <si>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</si>
  <si>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</si>
  <si>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</si>
  <si>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</si>
  <si>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</si>
  <si>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</si>
  <si>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</si>
  <si>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</si>
  <si>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</si>
  <si>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</si>
  <si>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</si>
  <si>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</si>
  <si>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</si>
  <si>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</si>
  <si>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</si>
  <si>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</si>
  <si>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</si>
  <si>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</si>
  <si>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</si>
  <si>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</si>
  <si>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</si>
  <si>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</si>
  <si>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</si>
  <si>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</si>
  <si>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</si>
  <si>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</si>
  <si>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</si>
  <si>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</si>
  <si>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</si>
  <si>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</si>
  <si>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</si>
  <si>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</si>
  <si>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</si>
  <si>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</si>
  <si>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</si>
  <si>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</si>
  <si>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</si>
  <si>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</si>
  <si>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</si>
  <si>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</si>
  <si>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</si>
  <si>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</si>
  <si>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</si>
  <si>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</si>
  <si>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</si>
  <si>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</si>
  <si>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</si>
  <si>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</si>
  <si>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</si>
  <si>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</si>
  <si>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</si>
  <si>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</si>
  <si>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</si>
  <si>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</si>
  <si>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</si>
  <si>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</si>
  <si>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</si>
  <si>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</si>
  <si>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</si>
  <si>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</si>
  <si>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</si>
  <si>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</si>
  <si>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</si>
  <si>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</si>
  <si>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</si>
  <si>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</si>
  <si>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</si>
  <si>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</si>
  <si>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</si>
  <si>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</si>
  <si>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</si>
  <si>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</si>
  <si>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</si>
  <si>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</si>
  <si>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</si>
  <si>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</si>
  <si>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</si>
  <si>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</si>
  <si>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</si>
  <si>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</si>
  <si>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</si>
  <si>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</si>
  <si>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</si>
  <si>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</si>
  <si>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</si>
  <si>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</si>
  <si>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</si>
  <si>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</si>
  <si>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</si>
  <si>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</si>
  <si>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</si>
  <si>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</si>
  <si>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</si>
  <si>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</si>
  <si>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</si>
  <si>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</si>
  <si>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</si>
  <si>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</si>
  <si>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</si>
  <si>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</si>
  <si>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</si>
  <si>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</si>
  <si>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</si>
  <si>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</si>
  <si>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</si>
  <si>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</si>
  <si>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</si>
  <si>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</si>
  <si>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</si>
  <si>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</si>
  <si>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</si>
  <si>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</si>
  <si>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</si>
  <si>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</si>
  <si>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</si>
  <si>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</si>
  <si>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</si>
  <si>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</si>
  <si>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</si>
  <si>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</si>
  <si>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</si>
  <si>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</si>
  <si>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</si>
  <si>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</si>
  <si>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</si>
  <si>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</si>
  <si>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</si>
  <si>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</si>
  <si>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</si>
  <si>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</si>
  <si>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</si>
  <si>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</si>
  <si>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</si>
  <si>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</si>
  <si>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</si>
  <si>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</si>
  <si>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</si>
  <si>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</si>
  <si>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</si>
  <si>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</si>
  <si>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</si>
  <si>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</si>
  <si>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</si>
  <si>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</si>
  <si>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</si>
  <si>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</si>
  <si>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</si>
  <si>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</si>
  <si>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</si>
  <si>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</si>
  <si>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</si>
  <si>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</si>
  <si>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</si>
  <si>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</si>
  <si>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</si>
  <si>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</si>
  <si>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</si>
  <si>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</si>
  <si>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</si>
  <si>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</si>
  <si>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</si>
  <si>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</si>
  <si>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</si>
  <si>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</si>
  <si>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</si>
  <si>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</si>
  <si>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</si>
  <si>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</si>
  <si>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</si>
  <si>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</si>
  <si>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</si>
  <si>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</si>
  <si>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</si>
  <si>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</si>
  <si>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</si>
  <si>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</si>
  <si>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</si>
  <si>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</si>
  <si>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</si>
  <si>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</si>
  <si>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</si>
  <si>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</si>
  <si>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</si>
  <si>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</si>
  <si>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</si>
  <si>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</si>
  <si>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</si>
  <si>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</si>
  <si>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</si>
  <si>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</si>
  <si>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</si>
  <si>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</si>
  <si>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</si>
  <si>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</si>
  <si>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</si>
  <si>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</si>
  <si>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</si>
  <si>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</si>
  <si>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</si>
  <si>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</si>
  <si>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</si>
  <si>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</si>
  <si>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</si>
  <si>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</si>
  <si>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</si>
  <si>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</si>
  <si>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</si>
  <si>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</si>
  <si>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</si>
  <si>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</si>
  <si>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</si>
  <si>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</si>
  <si>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</si>
  <si>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</si>
  <si>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</si>
  <si>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</si>
  <si>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</si>
  <si>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</si>
  <si>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</si>
  <si>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</si>
  <si>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</si>
  <si>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</si>
  <si>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</si>
  <si>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</si>
  <si>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</si>
  <si>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</si>
  <si>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</si>
  <si>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</si>
  <si>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</si>
  <si>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</si>
  <si>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</si>
  <si>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</si>
  <si>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</si>
  <si>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</si>
  <si>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</si>
  <si>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</si>
  <si>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</si>
  <si>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</si>
  <si>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</si>
  <si>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</si>
  <si>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</si>
  <si>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</si>
  <si>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</si>
  <si>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</si>
  <si>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</si>
  <si>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</si>
  <si>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</si>
  <si>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</si>
  <si>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</si>
  <si>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</si>
  <si>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</si>
  <si>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</si>
  <si>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</si>
  <si>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</si>
  <si>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</si>
  <si>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</si>
  <si>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</si>
  <si>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</si>
  <si>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</si>
  <si>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</si>
  <si>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</si>
  <si>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</si>
  <si>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</si>
  <si>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</si>
  <si>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</si>
  <si>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</si>
  <si>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</si>
  <si>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</si>
  <si>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</si>
  <si>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</si>
  <si>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</si>
  <si>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</si>
  <si>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</si>
  <si>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</si>
  <si>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</si>
  <si>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</si>
  <si>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</si>
  <si>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</si>
  <si>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</si>
  <si>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</si>
  <si>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</si>
  <si>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</si>
  <si>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</si>
  <si>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</si>
  <si>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</si>
  <si>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</si>
  <si>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</si>
  <si>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</si>
  <si>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</si>
  <si>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</si>
  <si>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</si>
  <si>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</si>
  <si>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</si>
  <si>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</si>
  <si>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</si>
  <si>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</si>
  <si>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</si>
  <si>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</si>
  <si>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</si>
  <si>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</si>
  <si>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</si>
  <si>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</si>
  <si>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</si>
  <si>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</si>
  <si>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</si>
  <si>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</si>
  <si>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</si>
  <si>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</si>
  <si>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</si>
  <si>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</si>
  <si>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</si>
  <si>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</si>
  <si>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</si>
  <si>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</si>
  <si>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</si>
  <si>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</si>
  <si>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</si>
  <si>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</si>
  <si>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</si>
  <si>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</si>
  <si>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</si>
  <si>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</si>
  <si>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</si>
  <si>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</si>
  <si>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</si>
  <si>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</si>
  <si>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</si>
  <si>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</si>
  <si>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</si>
  <si>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</si>
  <si>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</si>
  <si>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</si>
  <si>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</si>
  <si>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</si>
  <si>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</si>
  <si>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</si>
  <si>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</si>
  <si>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</si>
  <si>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</si>
  <si>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</si>
  <si>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</si>
  <si>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</si>
  <si>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</si>
  <si>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</si>
  <si>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</si>
  <si>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</si>
  <si>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</si>
  <si>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</si>
  <si>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</si>
  <si>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</si>
  <si>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</si>
  <si>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</si>
  <si>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</si>
  <si>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</si>
  <si>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</si>
  <si>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</si>
  <si>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</si>
  <si>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</si>
  <si>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</si>
  <si>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</si>
  <si>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</si>
  <si>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</si>
  <si>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</si>
  <si>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</si>
  <si>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</si>
  <si>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</si>
  <si>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</si>
  <si>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</si>
  <si>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</si>
  <si>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</si>
  <si>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</si>
  <si>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</si>
  <si>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</si>
  <si>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</si>
  <si>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</si>
  <si>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</si>
  <si>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</si>
  <si>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</si>
  <si>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</si>
  <si>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</si>
  <si>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</si>
  <si>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</si>
  <si>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</si>
  <si>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</si>
  <si>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</si>
  <si>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</si>
  <si>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</si>
  <si>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</si>
  <si>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</si>
  <si>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</si>
  <si>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</si>
  <si>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</si>
  <si>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</si>
  <si>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</si>
  <si>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</si>
  <si>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</si>
  <si>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</si>
  <si>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</si>
  <si>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</si>
  <si>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</si>
  <si>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</si>
  <si>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</si>
  <si>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</si>
  <si>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</si>
  <si>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</si>
  <si>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</si>
  <si>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</si>
  <si>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</si>
  <si>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</si>
  <si>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</si>
  <si>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</si>
  <si>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</si>
  <si>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</si>
  <si>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</si>
  <si>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</si>
  <si>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</si>
  <si>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</si>
  <si>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</si>
  <si>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</si>
  <si>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</si>
  <si>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</si>
  <si>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</si>
  <si>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</si>
  <si>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</si>
  <si>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</si>
  <si>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</si>
  <si>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</si>
  <si>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</si>
  <si>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</si>
  <si>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</si>
  <si>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</si>
  <si>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</si>
  <si>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</si>
  <si>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</si>
  <si>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</si>
  <si>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</si>
  <si>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</si>
  <si>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</si>
  <si>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</si>
  <si>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</si>
  <si>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</si>
  <si>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</si>
  <si>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</si>
  <si>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</si>
  <si>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</si>
  <si>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</si>
  <si>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</si>
  <si>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</si>
  <si>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</si>
  <si>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</si>
  <si>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</si>
  <si>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</si>
  <si>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</si>
  <si>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</si>
  <si>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</si>
  <si>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</si>
  <si>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</si>
  <si>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</si>
  <si>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</si>
  <si>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</si>
  <si>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</si>
  <si>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</si>
  <si>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</si>
  <si>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</si>
  <si>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</si>
  <si>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</si>
  <si>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</si>
  <si>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</si>
  <si>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</si>
  <si>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</si>
  <si>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</si>
  <si>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</si>
  <si>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</si>
  <si>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</si>
  <si>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</si>
  <si>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</si>
  <si>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</si>
  <si>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</si>
  <si>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</si>
  <si>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</si>
  <si>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</si>
  <si>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</si>
  <si>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</si>
  <si>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</si>
  <si>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</si>
  <si>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</si>
  <si>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</si>
  <si>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</si>
  <si>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</si>
  <si>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</si>
  <si>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</si>
  <si>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</si>
  <si>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</si>
  <si>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</si>
  <si>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</si>
  <si>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</si>
  <si>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</si>
  <si>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</si>
  <si>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</si>
  <si>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</si>
  <si>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</si>
  <si>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</si>
  <si>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</si>
  <si>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</si>
  <si>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</si>
  <si>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</si>
  <si>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</si>
  <si>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</si>
  <si>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</si>
  <si>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</si>
  <si>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</si>
  <si>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</si>
  <si>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</si>
  <si>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</si>
  <si>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</si>
  <si>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</si>
  <si>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</si>
  <si>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</si>
  <si>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</si>
  <si>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</si>
  <si>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</si>
  <si>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</si>
  <si>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</si>
  <si>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</si>
  <si>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</si>
  <si>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</si>
  <si>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</si>
  <si>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</si>
  <si>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</si>
  <si>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</si>
  <si>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</si>
  <si>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</si>
  <si>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</si>
  <si>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</si>
  <si>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</si>
  <si>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</si>
  <si>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</si>
  <si>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</si>
  <si>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</si>
  <si>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</si>
  <si>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</si>
  <si>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</si>
  <si>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</si>
  <si>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</si>
  <si>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</si>
  <si>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</si>
  <si>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</si>
  <si>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</si>
  <si>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</si>
  <si>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</si>
  <si>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</si>
  <si>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</si>
  <si>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</si>
  <si>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</si>
  <si>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</si>
  <si>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</si>
  <si>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</si>
  <si>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</si>
  <si>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</si>
  <si>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</si>
  <si>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</si>
  <si>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</si>
  <si>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</si>
  <si>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</si>
  <si>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</si>
  <si>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</si>
  <si>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</si>
  <si>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</si>
  <si>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</si>
  <si>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</si>
  <si>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</si>
  <si>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</si>
  <si>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</si>
  <si>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</si>
  <si>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</si>
  <si>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</si>
  <si>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</si>
  <si>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</si>
  <si>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</si>
  <si>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</si>
  <si>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</si>
  <si>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</si>
  <si>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</si>
  <si>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</si>
  <si>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</si>
  <si>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</si>
  <si>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</si>
  <si>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</si>
  <si>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</si>
  <si>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</si>
  <si>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</si>
  <si>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</si>
  <si>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</si>
  <si>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</si>
  <si>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</si>
  <si>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</si>
  <si>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</si>
  <si>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</si>
  <si>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</si>
  <si>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</si>
  <si>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</si>
  <si>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</si>
  <si>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</si>
  <si>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</si>
  <si>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</si>
  <si>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</si>
  <si>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</si>
  <si>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</si>
  <si>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</si>
  <si>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</si>
  <si>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</si>
  <si>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</si>
  <si>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</si>
  <si>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</si>
  <si>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</si>
  <si>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</si>
  <si>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</si>
  <si>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</si>
  <si>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</si>
  <si>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</si>
  <si>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</si>
  <si>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</si>
  <si>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</si>
  <si>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</si>
  <si>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</si>
  <si>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</si>
  <si>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</si>
  <si>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</si>
  <si>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</si>
  <si>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</si>
  <si>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</si>
  <si>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</si>
  <si>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</si>
  <si>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</si>
  <si>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</si>
  <si>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</si>
  <si>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</si>
  <si>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</si>
  <si>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</si>
  <si>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</si>
  <si>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</si>
  <si>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</si>
  <si>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</si>
  <si>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</si>
  <si>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</si>
  <si>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</si>
  <si>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</si>
  <si>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</si>
  <si>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</si>
  <si>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</si>
  <si>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</si>
  <si>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</si>
  <si>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</si>
  <si>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</si>
  <si>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</si>
  <si>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</si>
  <si>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</si>
  <si>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</si>
  <si>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</si>
  <si>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</si>
  <si>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</si>
  <si>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</si>
  <si>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</si>
  <si>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</si>
  <si>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</si>
  <si>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</si>
  <si>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</si>
  <si>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</si>
  <si>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</si>
  <si>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</si>
  <si>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</si>
  <si>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</si>
  <si>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</si>
  <si>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</si>
  <si>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</si>
  <si>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</si>
  <si>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</si>
  <si>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</si>
  <si>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</si>
  <si>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</si>
  <si>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</si>
  <si>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</si>
  <si>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</si>
  <si>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</si>
  <si>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</si>
  <si>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</si>
  <si>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</si>
  <si>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</si>
  <si>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</si>
  <si>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</si>
  <si>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</si>
  <si>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</si>
  <si>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</si>
  <si>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</si>
  <si>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</si>
  <si>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</si>
  <si>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</si>
  <si>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</si>
  <si>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</si>
  <si>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</si>
  <si>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</si>
  <si>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</si>
  <si>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</si>
  <si>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</si>
  <si>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</si>
  <si>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</si>
  <si>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</si>
  <si>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</si>
  <si>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</si>
  <si>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</si>
  <si>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</si>
  <si>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</si>
  <si>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</si>
  <si>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</si>
  <si>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</si>
  <si>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</si>
  <si>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</si>
  <si>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</si>
  <si>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</si>
  <si>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</si>
  <si>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</si>
  <si>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</si>
  <si>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</si>
  <si>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</si>
  <si>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</si>
  <si>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</si>
  <si>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</si>
  <si>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</si>
  <si>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</si>
  <si>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</si>
  <si>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</si>
  <si>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</si>
  <si>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</si>
  <si>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</si>
  <si>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</si>
  <si>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</si>
  <si>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</si>
  <si>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</si>
  <si>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</si>
  <si>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</si>
  <si>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</si>
  <si>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</si>
  <si>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</si>
  <si>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</si>
  <si>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</si>
  <si>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</si>
  <si>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</si>
  <si>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</si>
  <si>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</si>
  <si>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</si>
  <si>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</si>
  <si>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</si>
  <si>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</si>
  <si>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</si>
  <si>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</si>
  <si>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</si>
  <si>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</si>
  <si>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</si>
  <si>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</si>
  <si>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</si>
  <si>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</si>
  <si>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</si>
  <si>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</si>
  <si>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</si>
  <si>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</si>
  <si>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</si>
  <si>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</si>
  <si>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</si>
  <si>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</si>
  <si>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</si>
  <si>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</si>
  <si>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</si>
  <si>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</si>
  <si>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</si>
  <si>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</si>
  <si>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</si>
  <si>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</si>
  <si>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</si>
  <si>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</si>
  <si>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</si>
  <si>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</si>
  <si>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</si>
  <si>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</si>
  <si>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</si>
  <si>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</si>
  <si>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</si>
  <si>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</si>
  <si>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</si>
  <si>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</si>
  <si>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</si>
  <si>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</si>
  <si>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</si>
  <si>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</si>
  <si>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</si>
  <si>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</si>
  <si>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</si>
  <si>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</si>
  <si>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</si>
  <si>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</si>
  <si>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</si>
  <si>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</si>
  <si>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</si>
  <si>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</si>
  <si>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</si>
  <si>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</si>
  <si>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</si>
  <si>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</si>
  <si>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</si>
  <si>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</si>
  <si>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</si>
  <si>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</si>
  <si>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</si>
  <si>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</si>
  <si>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</si>
  <si>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</si>
  <si>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</si>
  <si>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</si>
  <si>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</si>
  <si>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</si>
  <si>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</si>
  <si>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</si>
  <si>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</si>
  <si>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</si>
  <si>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</si>
  <si>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</si>
  <si>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</si>
  <si>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</si>
  <si>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</si>
  <si>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</si>
  <si>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</si>
  <si>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</si>
  <si>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</si>
  <si>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</si>
  <si>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</si>
  <si>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</si>
  <si>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</si>
  <si>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</si>
  <si>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</si>
  <si>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</si>
  <si>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</si>
  <si>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</si>
  <si>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</si>
  <si>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</si>
  <si>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</si>
  <si>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</si>
  <si>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</si>
  <si>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</si>
  <si>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</si>
  <si>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</si>
  <si>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</si>
  <si>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</si>
  <si>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</si>
  <si>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</si>
  <si>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</si>
  <si>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</si>
  <si>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</si>
  <si>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</si>
  <si>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</si>
  <si>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</si>
  <si>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</si>
  <si>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</si>
  <si>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</si>
  <si>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</si>
  <si>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</si>
  <si>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</si>
  <si>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</si>
  <si>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</si>
  <si>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</si>
  <si>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</si>
  <si>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</si>
  <si>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</si>
  <si>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</si>
  <si>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</si>
  <si>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</si>
  <si>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</si>
  <si>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</si>
  <si>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</si>
  <si>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</si>
  <si>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</si>
  <si>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</si>
  <si>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</si>
  <si>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</si>
  <si>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</si>
  <si>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</si>
  <si>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</si>
  <si>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</si>
  <si>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</si>
  <si>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</si>
  <si>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</si>
  <si>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</si>
  <si>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</si>
  <si>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</si>
  <si>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</si>
  <si>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</si>
  <si>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</si>
  <si>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</si>
  <si>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</si>
  <si>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</si>
  <si>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</si>
  <si>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</si>
  <si>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</si>
  <si>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</si>
  <si>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</si>
  <si>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</si>
  <si>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</si>
  <si>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</si>
  <si>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</si>
  <si>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</si>
  <si>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</si>
  <si>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</si>
  <si>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</si>
  <si>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</si>
  <si>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</si>
  <si>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</si>
  <si>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</si>
  <si>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</si>
  <si>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</si>
  <si>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</si>
  <si>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</si>
  <si>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</si>
  <si>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</si>
  <si>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</si>
  <si>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</si>
  <si>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</si>
  <si>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</si>
  <si>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</si>
  <si>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</si>
  <si>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</si>
  <si>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</si>
  <si>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</si>
  <si>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</si>
  <si>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</si>
  <si>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</si>
  <si>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</si>
  <si>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</si>
  <si>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</si>
  <si>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</si>
  <si>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</si>
  <si>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</si>
  <si>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</si>
  <si>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</si>
  <si>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</si>
  <si>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</si>
  <si>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</si>
  <si>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</si>
  <si>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</si>
  <si>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</si>
  <si>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</si>
  <si>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</si>
  <si>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</si>
  <si>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</si>
  <si>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</si>
  <si>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</si>
  <si>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</si>
  <si>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</si>
  <si>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</si>
  <si>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</si>
  <si>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</si>
  <si>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</si>
  <si>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</si>
  <si>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</si>
  <si>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</si>
  <si>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</si>
  <si>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</si>
  <si>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</si>
  <si>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</si>
  <si>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</si>
  <si>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</si>
  <si>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</si>
  <si>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</si>
  <si>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</si>
  <si>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</si>
  <si>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</si>
  <si>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</si>
  <si>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</si>
  <si>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</si>
  <si>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</si>
  <si>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</si>
  <si>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</si>
  <si>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</si>
  <si>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</si>
  <si>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</si>
  <si>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</si>
  <si>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</si>
  <si>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</si>
  <si>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</si>
  <si>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</si>
  <si>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</si>
  <si>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</si>
  <si>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</si>
  <si>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</si>
  <si>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</si>
  <si>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</si>
  <si>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</si>
  <si>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</si>
  <si>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</si>
  <si>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</si>
  <si>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</si>
  <si>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</si>
  <si>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</si>
  <si>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</si>
  <si>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</si>
  <si>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</si>
  <si>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</si>
  <si>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</si>
  <si>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</si>
  <si>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</si>
  <si>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</si>
  <si>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</si>
  <si>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</si>
  <si>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</si>
  <si>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</si>
  <si>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</si>
  <si>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</si>
  <si>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</si>
  <si>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</si>
  <si>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</si>
  <si>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</si>
  <si>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</si>
  <si>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</si>
  <si>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</si>
  <si>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</si>
  <si>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</si>
  <si>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</si>
  <si>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</si>
  <si>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</si>
  <si>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</si>
  <si>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</si>
  <si>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</si>
  <si>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</si>
  <si>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</si>
  <si>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</si>
  <si>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</si>
  <si>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</si>
  <si>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</si>
  <si>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</si>
  <si>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</si>
  <si>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</si>
  <si>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</si>
  <si>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</si>
  <si>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</si>
  <si>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</si>
  <si>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</si>
  <si>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</si>
  <si>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</si>
  <si>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</si>
  <si>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</si>
  <si>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</si>
  <si>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</si>
  <si>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</si>
  <si>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</si>
  <si>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</si>
  <si>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</si>
  <si>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</si>
  <si>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</si>
  <si>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</si>
  <si>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</si>
  <si>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</si>
  <si>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</si>
  <si>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</si>
  <si>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</si>
  <si>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</si>
  <si>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</si>
  <si>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</si>
  <si>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</si>
  <si>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</si>
  <si>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</si>
  <si>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</si>
  <si>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</si>
  <si>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</si>
  <si>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</si>
  <si>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</si>
  <si>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</si>
  <si>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</si>
  <si>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</si>
  <si>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</si>
  <si>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</si>
  <si>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</si>
  <si>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</si>
  <si>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</si>
  <si>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</si>
  <si>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</si>
  <si>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</si>
  <si>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</si>
  <si>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</si>
  <si>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</si>
  <si>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</si>
  <si>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</si>
  <si>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</si>
  <si>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</si>
  <si>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</si>
  <si>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</si>
  <si>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</si>
  <si>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</si>
  <si>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</si>
  <si>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</si>
  <si>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</si>
  <si>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</si>
  <si>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</si>
  <si>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</si>
  <si>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</si>
  <si>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</si>
  <si>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</si>
  <si>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</si>
  <si>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</si>
  <si>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</si>
  <si>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</si>
  <si>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</si>
  <si>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</si>
  <si>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</si>
  <si>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</si>
  <si>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</si>
  <si>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</si>
  <si>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</si>
  <si>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</si>
  <si>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</si>
  <si>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</si>
  <si>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</si>
  <si>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</si>
  <si>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</si>
  <si>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</si>
  <si>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</si>
  <si>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</si>
  <si>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</si>
  <si>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</si>
  <si>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</si>
  <si>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</si>
  <si>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</si>
  <si>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</si>
  <si>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</si>
  <si>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</si>
  <si>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</si>
  <si>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</si>
  <si>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</si>
  <si>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</si>
  <si>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</si>
  <si>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</si>
  <si>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</si>
  <si>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</si>
  <si>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</si>
  <si>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</si>
  <si>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</si>
  <si>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</si>
  <si>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</si>
  <si>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</si>
  <si>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</si>
  <si>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</si>
  <si>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</si>
  <si>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</si>
  <si>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</si>
  <si>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</si>
  <si>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</si>
  <si>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</si>
  <si>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</si>
  <si>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</si>
  <si>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</si>
  <si>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</si>
  <si>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</si>
  <si>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</si>
  <si>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</si>
  <si>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</si>
  <si>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</si>
  <si>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</si>
  <si>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</si>
  <si>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</si>
  <si>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</si>
  <si>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</si>
  <si>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</si>
  <si>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</si>
  <si>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</si>
  <si>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</si>
  <si>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</si>
  <si>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</si>
  <si>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</si>
  <si>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</si>
  <si>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</si>
  <si>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</si>
  <si>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</si>
  <si>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</si>
  <si>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</si>
  <si>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</si>
  <si>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</si>
  <si>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</si>
  <si>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</si>
  <si>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</si>
  <si>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</si>
  <si>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</si>
  <si>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</si>
  <si>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</si>
  <si>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</si>
  <si>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</si>
  <si>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</si>
  <si>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</si>
  <si>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</si>
  <si>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</si>
  <si>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</si>
  <si>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</si>
  <si>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</si>
  <si>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</si>
  <si>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</si>
  <si>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</si>
  <si>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</si>
  <si>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</si>
  <si>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</si>
  <si>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</si>
  <si>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</si>
  <si>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</si>
  <si>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</si>
  <si>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</si>
  <si>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</si>
  <si>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</si>
  <si>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</si>
  <si>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</si>
  <si>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</si>
  <si>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</si>
  <si>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</si>
  <si>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</si>
  <si>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</si>
  <si>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</si>
  <si>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</si>
  <si>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</si>
  <si>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</si>
  <si>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</si>
  <si>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</si>
  <si>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</si>
  <si>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</si>
  <si>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</si>
  <si>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</si>
  <si>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</si>
  <si>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</si>
  <si>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</si>
  <si>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</si>
  <si>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</si>
  <si>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</si>
  <si>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</si>
  <si>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</si>
  <si>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</si>
  <si>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</si>
  <si>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</si>
  <si>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</si>
  <si>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</si>
  <si>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</si>
  <si>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</si>
  <si>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</si>
  <si>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</si>
  <si>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</si>
  <si>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</si>
  <si>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</si>
  <si>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</si>
  <si>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</si>
  <si>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</si>
  <si>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</si>
  <si>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</si>
  <si>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</si>
  <si>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</si>
  <si>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</si>
  <si>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</si>
  <si>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</si>
  <si>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</si>
  <si>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</si>
  <si>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</si>
  <si>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</si>
  <si>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</si>
  <si>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</si>
  <si>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</si>
  <si>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</si>
  <si>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</si>
  <si>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</si>
  <si>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</si>
  <si>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</si>
  <si>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</si>
  <si>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</si>
  <si>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</si>
  <si>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</si>
  <si>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</si>
  <si>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</si>
  <si>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</si>
  <si>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</si>
  <si>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</si>
  <si>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</si>
  <si>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</si>
  <si>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</si>
  <si>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</si>
  <si>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</si>
  <si>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</si>
  <si>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</si>
  <si>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</si>
  <si>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</si>
  <si>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</si>
  <si>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</si>
  <si>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</si>
  <si>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</si>
  <si>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</si>
  <si>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</si>
  <si>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</si>
  <si>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</si>
  <si>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</si>
  <si>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</si>
  <si>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</si>
  <si>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</si>
  <si>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</si>
  <si>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</si>
  <si>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</si>
  <si>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</si>
  <si>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</si>
  <si>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</si>
  <si>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</si>
  <si>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</si>
  <si>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</si>
  <si>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</si>
  <si>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</si>
  <si>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</si>
  <si>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</si>
  <si>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</si>
  <si>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</si>
  <si>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</si>
  <si>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</si>
  <si>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</si>
  <si>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</si>
  <si>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</si>
  <si>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</si>
  <si>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</si>
  <si>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</si>
  <si>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</si>
  <si>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</si>
  <si>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</si>
  <si>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</si>
  <si>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</si>
  <si>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</si>
  <si>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</si>
  <si>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</si>
  <si>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</si>
  <si>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</si>
  <si>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</si>
  <si>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</si>
  <si>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</si>
  <si>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</si>
  <si>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</si>
  <si>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</si>
  <si>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</si>
  <si>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</si>
  <si>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</si>
  <si>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</si>
  <si>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</si>
  <si>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</si>
  <si>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</si>
  <si>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</si>
  <si>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</si>
  <si>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</si>
  <si>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</si>
  <si>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</si>
  <si>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</si>
  <si>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</si>
  <si>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</si>
  <si>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</si>
  <si>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</si>
  <si>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</si>
  <si>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</si>
  <si>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</si>
  <si>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</si>
  <si>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</si>
  <si>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</si>
  <si>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</si>
  <si>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</si>
  <si>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</si>
  <si>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</si>
  <si>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</si>
  <si>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</si>
  <si>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</si>
  <si>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</si>
  <si>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</si>
  <si>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</si>
  <si>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</si>
  <si>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</si>
  <si>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</si>
  <si>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</si>
  <si>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</si>
  <si>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</si>
  <si>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</si>
  <si>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</si>
  <si>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</si>
  <si>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</si>
  <si>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</si>
  <si>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</si>
  <si>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</si>
  <si>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</si>
  <si>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</si>
  <si>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</si>
  <si>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</si>
  <si>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</si>
  <si>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</si>
  <si>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</si>
  <si>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</si>
  <si>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</si>
  <si>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</si>
  <si>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</si>
  <si>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</si>
  <si>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</si>
  <si>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</si>
  <si>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</si>
  <si>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</si>
  <si>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</si>
  <si>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</si>
  <si>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</si>
  <si>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</si>
  <si>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</si>
  <si>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</si>
  <si>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</si>
  <si>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</si>
  <si>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</si>
  <si>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</si>
  <si>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</si>
  <si>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</si>
  <si>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</si>
  <si>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</si>
  <si>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</si>
  <si>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</si>
  <si>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</si>
  <si>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</si>
  <si>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</si>
  <si>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</si>
  <si>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</si>
  <si>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</si>
  <si>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</si>
  <si>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</si>
  <si>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</si>
  <si>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</si>
  <si>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</si>
  <si>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</si>
  <si>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</si>
  <si>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</si>
  <si>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</si>
  <si>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</si>
  <si>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</si>
  <si>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</si>
  <si>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</si>
  <si>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</si>
  <si>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</si>
  <si>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</si>
  <si>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</si>
  <si>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</si>
  <si>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</si>
  <si>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</si>
  <si>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</si>
  <si>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</si>
  <si>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</si>
  <si>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</si>
  <si>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</si>
  <si>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</si>
  <si>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</si>
  <si>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</si>
  <si>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</si>
  <si>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</si>
  <si>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</si>
  <si>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</si>
  <si>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</si>
  <si>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</si>
  <si>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</si>
  <si>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</si>
  <si>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</si>
  <si>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</si>
  <si>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</si>
  <si>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</si>
  <si>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</si>
  <si>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</si>
  <si>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</si>
  <si>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</si>
  <si>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</si>
  <si>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</si>
  <si>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</si>
  <si>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</si>
  <si>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</si>
  <si>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</si>
  <si>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</si>
  <si>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</si>
  <si>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</si>
  <si>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</si>
  <si>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</si>
  <si>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</si>
  <si>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</si>
  <si>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</si>
  <si>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</si>
  <si>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</si>
  <si>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</si>
  <si>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</si>
  <si>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</si>
  <si>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</si>
  <si>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</si>
  <si>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</si>
  <si>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</si>
  <si>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</si>
  <si>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</si>
  <si>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</si>
  <si>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</si>
  <si>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</si>
  <si>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</si>
  <si>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</si>
  <si>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</si>
  <si>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</si>
  <si>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</si>
  <si>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</si>
  <si>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</si>
  <si>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</si>
  <si>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</si>
  <si>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</si>
  <si>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</si>
  <si>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</si>
  <si>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</si>
  <si>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</si>
  <si>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</si>
  <si>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</si>
  <si>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</si>
  <si>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</si>
  <si>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</si>
  <si>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</si>
  <si>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</si>
  <si>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</si>
  <si>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</si>
  <si>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</si>
  <si>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</si>
  <si>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</si>
  <si>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</si>
  <si>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</si>
  <si>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</si>
  <si>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</si>
  <si>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</si>
  <si>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</si>
  <si>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</si>
  <si>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</si>
  <si>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</si>
  <si>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</si>
  <si>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</si>
  <si>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</si>
  <si>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</si>
  <si>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</si>
  <si>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</si>
  <si>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</si>
  <si>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</si>
  <si>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</si>
  <si>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</si>
  <si>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</si>
  <si>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</si>
  <si>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</si>
  <si>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</si>
  <si>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</si>
  <si>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</si>
  <si>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</si>
  <si>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</si>
  <si>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</si>
  <si>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</si>
  <si>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</si>
  <si>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</si>
  <si>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</si>
  <si>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</si>
  <si>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</si>
  <si>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</si>
  <si>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</si>
  <si>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</si>
  <si>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</si>
  <si>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</si>
  <si>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</si>
  <si>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</si>
  <si>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</si>
  <si>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</si>
  <si>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</si>
  <si>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</si>
  <si>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</si>
  <si>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</si>
  <si>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</si>
  <si>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</si>
  <si>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</si>
  <si>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</si>
  <si>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</si>
  <si>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</si>
  <si>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</si>
  <si>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</si>
  <si>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</si>
  <si>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</si>
  <si>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</si>
  <si>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</si>
  <si>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</si>
  <si>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</si>
  <si>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</si>
  <si>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</si>
  <si>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</si>
  <si>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</si>
  <si>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</si>
  <si>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</si>
  <si>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</si>
  <si>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</si>
  <si>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</si>
  <si>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</si>
  <si>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</si>
  <si>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</si>
  <si>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</si>
  <si>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</si>
  <si>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</si>
  <si>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</si>
  <si>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</si>
  <si>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</si>
  <si>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</si>
  <si>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</si>
  <si>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</si>
  <si>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</si>
  <si>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</si>
  <si>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</si>
  <si>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</si>
  <si>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</si>
  <si>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</si>
  <si>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</si>
  <si>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</si>
  <si>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</si>
  <si>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</si>
  <si>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</si>
  <si>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</si>
  <si>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</si>
  <si>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</si>
  <si>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</si>
  <si>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</si>
  <si>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</si>
  <si>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</si>
  <si>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</si>
  <si>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</si>
  <si>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</si>
  <si>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</si>
  <si>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</si>
  <si>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</si>
  <si>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</si>
  <si>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</si>
  <si>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</si>
  <si>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</si>
  <si>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</si>
  <si>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</si>
  <si>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</si>
  <si>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</si>
  <si>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</si>
  <si>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</si>
  <si>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</si>
  <si>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</si>
  <si>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</si>
  <si>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</si>
  <si>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</si>
  <si>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</si>
  <si>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</si>
  <si>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</si>
  <si>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</si>
  <si>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</si>
  <si>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</si>
  <si>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</si>
  <si>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</si>
  <si>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</si>
  <si>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</si>
  <si>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</si>
  <si>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</si>
  <si>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</si>
  <si>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</si>
  <si>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</si>
  <si>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</si>
  <si>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</si>
  <si>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</si>
  <si>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</si>
  <si>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</si>
  <si>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</si>
  <si>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</si>
  <si>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</si>
  <si>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</si>
  <si>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</si>
  <si>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</si>
  <si>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</si>
  <si>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</si>
  <si>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</si>
  <si>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</si>
  <si>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</si>
  <si>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</si>
  <si>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</si>
  <si>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</si>
  <si>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</si>
  <si>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</si>
  <si>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</si>
  <si>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</si>
  <si>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</si>
  <si>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</si>
  <si>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</si>
  <si>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</si>
  <si>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</si>
  <si>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</si>
  <si>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</si>
  <si>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</si>
  <si>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</si>
  <si>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</si>
  <si>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</si>
  <si>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</si>
  <si>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</si>
  <si>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</si>
  <si>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</si>
  <si>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</si>
  <si>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</si>
  <si>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</si>
  <si>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</si>
  <si>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</si>
  <si>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</si>
  <si>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</si>
  <si>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</si>
  <si>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</si>
  <si>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</si>
  <si>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</si>
  <si>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</si>
  <si>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</si>
  <si>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</si>
  <si>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</si>
  <si>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</si>
  <si>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</si>
  <si>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</si>
  <si>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</si>
  <si>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</si>
  <si>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</si>
  <si>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</si>
  <si>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</si>
  <si>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</si>
  <si>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</si>
  <si>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</si>
  <si>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</si>
  <si>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</si>
  <si>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</si>
  <si>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</si>
  <si>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</si>
  <si>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</si>
  <si>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</si>
  <si>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</si>
  <si>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</si>
  <si>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</si>
  <si>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</si>
  <si>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</si>
  <si>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</si>
  <si>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</si>
  <si>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</si>
  <si>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</si>
  <si>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</si>
  <si>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</si>
  <si>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</si>
  <si>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</si>
  <si>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</si>
  <si>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</si>
  <si>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</si>
  <si>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</si>
  <si>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</si>
  <si>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</si>
  <si>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</si>
  <si>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</si>
  <si>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</si>
  <si>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</si>
  <si>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</si>
  <si>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</si>
  <si>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</si>
  <si>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</si>
  <si>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</si>
  <si>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</si>
  <si>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</si>
  <si>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</si>
  <si>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</si>
  <si>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</si>
  <si>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</si>
  <si>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</si>
  <si>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</si>
  <si>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</si>
  <si>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</si>
  <si>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</si>
  <si>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</si>
  <si>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</si>
  <si>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</si>
  <si>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</si>
  <si>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</si>
  <si>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</si>
  <si>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</si>
  <si>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</si>
  <si>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</si>
  <si>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</si>
  <si>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</si>
  <si>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</si>
  <si>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</si>
  <si>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</si>
  <si>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</si>
  <si>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</si>
  <si>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</si>
  <si>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</si>
  <si>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</si>
  <si>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</si>
  <si>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</si>
  <si>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</si>
  <si>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</si>
  <si>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</si>
  <si>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</si>
  <si>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</si>
  <si>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</si>
  <si>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</si>
  <si>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</si>
  <si>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</si>
  <si>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</si>
  <si>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</si>
  <si>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</si>
  <si>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</si>
  <si>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</si>
  <si>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</si>
  <si>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</si>
  <si>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</si>
  <si>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</si>
  <si>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</si>
  <si>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</si>
  <si>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</si>
  <si>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</si>
  <si>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</si>
  <si>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</si>
  <si>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</si>
  <si>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</si>
  <si>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</si>
  <si>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</si>
  <si>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</si>
  <si>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</si>
  <si>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</si>
  <si>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</si>
  <si>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</si>
  <si>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</si>
  <si>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</si>
  <si>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</si>
  <si>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</si>
  <si>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</si>
  <si>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</si>
  <si>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</si>
  <si>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</si>
  <si>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</si>
  <si>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</si>
  <si>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</si>
  <si>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</si>
  <si>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</si>
  <si>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</si>
  <si>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</si>
  <si>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</si>
  <si>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</si>
  <si>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</si>
  <si>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</si>
  <si>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</si>
  <si>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</si>
  <si>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</si>
  <si>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</si>
  <si>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</si>
  <si>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</si>
  <si>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</si>
  <si>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</si>
  <si>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</si>
  <si>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</si>
  <si>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</si>
  <si>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</si>
  <si>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</si>
  <si>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</si>
  <si>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</si>
  <si>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</si>
  <si>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</si>
  <si>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</si>
  <si>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</si>
  <si>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</si>
  <si>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</si>
  <si>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</si>
  <si>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</si>
  <si>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</si>
  <si>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</si>
  <si>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</si>
  <si>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</si>
  <si>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</si>
  <si>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</si>
  <si>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</si>
  <si>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</si>
  <si>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</si>
  <si>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</si>
  <si>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</si>
  <si>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</si>
  <si>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</si>
  <si>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</si>
  <si>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</si>
  <si>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</si>
  <si>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</si>
  <si>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</si>
  <si>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</si>
  <si>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</si>
  <si>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</si>
  <si>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</si>
  <si>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</si>
  <si>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</si>
  <si>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</si>
  <si>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</si>
  <si>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</si>
  <si>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</si>
  <si>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</si>
  <si>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</si>
  <si>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</si>
  <si>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</si>
  <si>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</si>
  <si>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</si>
  <si>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</si>
  <si>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</si>
  <si>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</si>
  <si>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</si>
  <si>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</si>
  <si>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</si>
  <si>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</si>
  <si>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</si>
  <si>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</si>
  <si>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</si>
  <si>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</si>
  <si>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</si>
  <si>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</si>
  <si>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</si>
  <si>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</si>
  <si>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</si>
  <si>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</si>
  <si>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</si>
  <si>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</si>
  <si>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</si>
  <si>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</si>
  <si>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</si>
  <si>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</si>
  <si>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</si>
  <si>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</si>
  <si>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</si>
  <si>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</si>
  <si>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</si>
  <si>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</si>
  <si>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</si>
  <si>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</si>
  <si>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</si>
  <si>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</si>
  <si>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</si>
  <si>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</si>
  <si>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</si>
  <si>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</si>
  <si>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</si>
  <si>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</si>
  <si>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</si>
  <si>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</si>
  <si>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</si>
  <si>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</si>
  <si>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</si>
  <si>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</si>
  <si>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</si>
  <si>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</si>
  <si>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</si>
  <si>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</si>
  <si>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</si>
  <si>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</si>
  <si>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</si>
  <si>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</si>
  <si>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</si>
  <si>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</si>
  <si>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</si>
  <si>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</si>
  <si>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</si>
  <si>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</si>
  <si>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</si>
  <si>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</si>
  <si>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</si>
  <si>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</si>
  <si>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</si>
  <si>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</si>
  <si>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</si>
  <si>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</si>
  <si>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</si>
  <si>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</si>
  <si>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</si>
  <si>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</si>
  <si>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</si>
  <si>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</si>
  <si>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</si>
  <si>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</si>
  <si>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</si>
  <si>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</si>
  <si>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</si>
  <si>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</si>
  <si>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</si>
  <si>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</si>
  <si>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</si>
  <si>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</si>
  <si>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</si>
  <si>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</si>
  <si>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</si>
  <si>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</si>
  <si>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</si>
  <si>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</si>
  <si>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</si>
  <si>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</si>
  <si>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</si>
  <si>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</si>
  <si>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</si>
  <si>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</si>
  <si>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</si>
  <si>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</si>
  <si>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</si>
  <si>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</si>
  <si>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</si>
  <si>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</si>
  <si>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</si>
  <si>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</si>
  <si>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</si>
  <si>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</si>
  <si>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</si>
  <si>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</si>
  <si>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</si>
  <si>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</si>
  <si>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</si>
  <si>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</si>
  <si>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</si>
  <si>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</si>
  <si>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</si>
  <si>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</si>
  <si>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</si>
  <si>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</si>
  <si>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</si>
  <si>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</si>
  <si>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</si>
  <si>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</si>
  <si>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</si>
  <si>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</si>
  <si>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</si>
  <si>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</si>
  <si>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</si>
  <si>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</si>
  <si>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</si>
  <si>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</si>
  <si>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</si>
  <si>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</si>
  <si>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</si>
  <si>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</si>
  <si>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</si>
  <si>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</si>
  <si>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</si>
  <si>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</si>
  <si>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</si>
  <si>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</si>
  <si>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</si>
  <si>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</si>
  <si>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</si>
  <si>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</si>
  <si>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</si>
  <si>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</si>
  <si>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</si>
  <si>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</si>
  <si>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</si>
  <si>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</si>
  <si>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</si>
  <si>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</si>
  <si>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</si>
  <si>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</si>
  <si>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</si>
  <si>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</si>
  <si>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</si>
  <si>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</si>
  <si>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</si>
  <si>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</si>
  <si>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</si>
  <si>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</si>
  <si>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</si>
  <si>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</si>
  <si>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</si>
  <si>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</si>
  <si>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</si>
  <si>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</si>
  <si>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</si>
  <si>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</si>
  <si>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</si>
  <si>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</si>
  <si>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</si>
  <si>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</si>
  <si>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</si>
  <si>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</si>
  <si>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</si>
  <si>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</si>
  <si>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</si>
  <si>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</si>
  <si>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</si>
  <si>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</si>
  <si>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</si>
  <si>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</si>
  <si>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</si>
  <si>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</si>
  <si>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</si>
  <si>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</si>
  <si>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</si>
  <si>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</si>
  <si>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</si>
  <si>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</si>
  <si>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</si>
  <si>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</si>
  <si>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</si>
  <si>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</si>
  <si>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</si>
  <si>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</si>
  <si>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</si>
  <si>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</si>
  <si>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</si>
  <si>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</si>
  <si>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</si>
  <si>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</si>
  <si>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</si>
  <si>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</si>
  <si>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</si>
  <si>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</si>
  <si>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</si>
  <si>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</si>
  <si>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</si>
  <si>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</si>
  <si>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</si>
  <si>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</si>
  <si>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</si>
  <si>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</si>
  <si>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</si>
  <si>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</si>
  <si>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</si>
  <si>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</si>
  <si>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</si>
  <si>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</si>
  <si>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</si>
  <si>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</si>
  <si>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</si>
  <si>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</si>
  <si>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</si>
  <si>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</si>
  <si>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</si>
  <si>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</si>
  <si>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</si>
  <si>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</si>
  <si>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</si>
  <si>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</si>
  <si>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</si>
  <si>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</si>
  <si>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</si>
  <si>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</si>
  <si>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</si>
  <si>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</si>
  <si>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</si>
  <si>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</si>
  <si>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</si>
  <si>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</si>
  <si>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</si>
  <si>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</si>
  <si>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</si>
  <si>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</si>
  <si>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</si>
  <si>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</si>
  <si>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</si>
  <si>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</si>
  <si>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</si>
  <si>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</si>
  <si>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</si>
  <si>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</si>
  <si>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</si>
  <si>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</si>
  <si>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</si>
  <si>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</si>
  <si>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</si>
  <si>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</si>
  <si>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</si>
  <si>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</si>
  <si>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</si>
  <si>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</si>
  <si>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</si>
  <si>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</si>
  <si>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</si>
  <si>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</si>
  <si>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</si>
  <si>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</si>
  <si>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</si>
  <si>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</si>
  <si>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</si>
  <si>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</si>
  <si>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</si>
  <si>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</si>
  <si>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</si>
  <si>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</si>
  <si>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</si>
  <si>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</si>
  <si>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</si>
  <si>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</si>
  <si>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</si>
  <si>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</si>
  <si>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</si>
  <si>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</si>
  <si>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</si>
  <si>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</si>
  <si>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</si>
  <si>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</si>
  <si>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</si>
  <si>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</si>
  <si>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</si>
  <si>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</si>
  <si>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</si>
  <si>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</si>
  <si>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</si>
  <si>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</si>
  <si>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</si>
  <si>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</si>
  <si>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</si>
  <si>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</si>
  <si>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</si>
  <si>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</si>
  <si>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</si>
  <si>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</si>
  <si>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</si>
  <si>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</si>
  <si>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</si>
  <si>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</si>
  <si>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</si>
  <si>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</si>
  <si>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</si>
  <si>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</si>
  <si>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</si>
  <si>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</si>
  <si>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</si>
  <si>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</si>
  <si>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</si>
  <si>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</si>
  <si>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</si>
  <si>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</si>
  <si>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</si>
  <si>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</si>
  <si>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</si>
  <si>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</si>
  <si>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</si>
  <si>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</si>
  <si>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</si>
  <si>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</si>
  <si>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</si>
  <si>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</si>
  <si>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</si>
  <si>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</si>
  <si>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</si>
  <si>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</si>
  <si>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</si>
  <si>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</si>
  <si>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</si>
  <si>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</si>
  <si>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</si>
  <si>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</si>
  <si>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</si>
  <si>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</si>
  <si>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</si>
  <si>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</si>
  <si>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</si>
  <si>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</si>
  <si>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</si>
  <si>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</si>
  <si>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</si>
  <si>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</si>
  <si>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</si>
  <si>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</si>
  <si>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</si>
  <si>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</si>
  <si>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</si>
  <si>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</si>
  <si>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</si>
  <si>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</si>
  <si>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</si>
  <si>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</si>
  <si>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</si>
  <si>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</si>
  <si>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</si>
  <si>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</si>
  <si>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</si>
  <si>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</si>
  <si>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</si>
  <si>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</si>
  <si>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</si>
  <si>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</si>
  <si>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</si>
  <si>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</si>
  <si>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</si>
  <si>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</si>
  <si>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</si>
  <si>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</si>
  <si>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</si>
  <si>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</si>
  <si>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</si>
  <si>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</si>
  <si>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</si>
  <si>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</si>
  <si>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</si>
  <si>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</si>
  <si>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</si>
  <si>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</si>
  <si>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</si>
  <si>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</si>
  <si>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</si>
  <si>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</si>
  <si>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</si>
  <si>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</si>
  <si>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</si>
  <si>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</si>
  <si>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</si>
  <si>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</si>
  <si>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</si>
  <si>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</si>
  <si>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</si>
  <si>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</si>
  <si>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</si>
  <si>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</si>
  <si>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</si>
  <si>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</si>
  <si>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</si>
  <si>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</si>
  <si>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</si>
  <si>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</si>
  <si>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</si>
  <si>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</si>
  <si>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</si>
  <si>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</si>
  <si>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</si>
  <si>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</si>
  <si>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</si>
  <si>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</si>
  <si>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</si>
  <si>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</si>
  <si>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</si>
  <si>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</si>
  <si>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</si>
  <si>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</si>
  <si>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</si>
  <si>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</si>
  <si>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</si>
  <si>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</si>
  <si>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</si>
  <si>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</si>
  <si>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</si>
  <si>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</si>
  <si>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</si>
  <si>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</si>
  <si>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</si>
  <si>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</si>
  <si>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</si>
  <si>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</si>
  <si>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</si>
  <si>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</si>
  <si>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</si>
  <si>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</si>
  <si>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</si>
  <si>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</si>
  <si>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</si>
  <si>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</si>
  <si>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</si>
  <si>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</si>
  <si>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</si>
  <si>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</si>
  <si>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</si>
  <si>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</si>
  <si>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</si>
  <si>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</si>
  <si>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</si>
  <si>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</si>
  <si>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</si>
  <si>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</si>
  <si>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</si>
  <si>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</si>
  <si>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</si>
  <si>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</si>
  <si>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</si>
  <si>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</si>
  <si>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</si>
  <si>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</si>
  <si>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</si>
  <si>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</si>
  <si>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</si>
  <si>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</si>
  <si>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</si>
  <si>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</si>
  <si>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</si>
  <si>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</si>
  <si>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</si>
  <si>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</si>
  <si>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</si>
  <si>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</si>
  <si>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</si>
  <si>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</si>
  <si>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</si>
  <si>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</si>
  <si>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</si>
  <si>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</si>
  <si>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</si>
  <si>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</si>
  <si>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</si>
  <si>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</si>
  <si>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</si>
  <si>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</si>
  <si>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</si>
  <si>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</si>
  <si>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</si>
  <si>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</si>
  <si>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</si>
  <si>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</si>
  <si>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</si>
  <si>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</si>
  <si>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</si>
  <si>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</si>
  <si>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</si>
  <si>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</si>
  <si>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</si>
  <si>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</si>
  <si>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</si>
  <si>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</si>
  <si>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</si>
  <si>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</si>
  <si>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</si>
  <si>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</si>
  <si>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</si>
  <si>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</si>
  <si>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</si>
  <si>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</si>
  <si>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</si>
  <si>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</si>
  <si>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</si>
  <si>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</si>
  <si>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</si>
  <si>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</si>
  <si>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</si>
  <si>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</si>
  <si>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</si>
  <si>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</si>
  <si>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</si>
  <si>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</si>
  <si>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</si>
  <si>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</si>
  <si>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</si>
  <si>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</si>
  <si>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</si>
  <si>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</si>
  <si>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</si>
  <si>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</si>
  <si>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</si>
  <si>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</si>
  <si>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</si>
  <si>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</si>
  <si>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</si>
  <si>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</si>
  <si>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</si>
  <si>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</si>
  <si>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</si>
  <si>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</si>
  <si>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</si>
  <si>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</si>
  <si>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</si>
  <si>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</si>
  <si>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</si>
  <si>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</si>
  <si>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</si>
  <si>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</si>
  <si>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</si>
  <si>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</si>
  <si>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</si>
  <si>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</si>
  <si>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</si>
  <si>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</si>
  <si>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</si>
  <si>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</si>
  <si>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</si>
  <si>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</si>
  <si>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</si>
  <si>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</si>
  <si>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</si>
  <si>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</si>
  <si>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</si>
  <si>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</si>
  <si>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</si>
  <si>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</si>
  <si>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</si>
  <si>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</si>
  <si>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</si>
  <si>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</si>
  <si>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</si>
  <si>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</si>
  <si>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</si>
  <si>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</si>
  <si>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</si>
  <si>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</si>
  <si>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</si>
  <si>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</si>
  <si>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</si>
  <si>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</si>
  <si>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</si>
  <si>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</si>
  <si>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</si>
  <si>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</si>
  <si>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</si>
  <si>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</si>
  <si>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</si>
  <si>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</si>
  <si>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</si>
  <si>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</si>
  <si>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</si>
  <si>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</si>
  <si>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</si>
  <si>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</si>
  <si>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</si>
  <si>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</si>
  <si>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</si>
  <si>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</si>
  <si>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</si>
  <si>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</si>
  <si>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</si>
  <si>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</si>
  <si>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</si>
  <si>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</si>
  <si>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</si>
  <si>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</si>
  <si>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</si>
  <si>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</si>
  <si>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</si>
  <si>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</si>
  <si>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</si>
  <si>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</si>
  <si>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</si>
  <si>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</si>
  <si>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</si>
  <si>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</si>
  <si>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</si>
  <si>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</si>
  <si>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</si>
  <si>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</si>
  <si>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</si>
  <si>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</si>
  <si>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</si>
  <si>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</si>
  <si>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</si>
  <si>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</si>
  <si>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</si>
  <si>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</si>
  <si>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</si>
  <si>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</si>
  <si>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</si>
  <si>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</si>
  <si>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</si>
  <si>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</si>
  <si>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</si>
  <si>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</si>
  <si>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</si>
  <si>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</si>
  <si>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</si>
  <si>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</si>
  <si>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</si>
  <si>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</si>
  <si>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</si>
  <si>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</si>
  <si>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</si>
  <si>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</si>
  <si>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</si>
  <si>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</si>
  <si>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</si>
  <si>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</si>
  <si>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</si>
  <si>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</si>
  <si>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</si>
  <si>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</si>
  <si>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</si>
  <si>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</si>
  <si>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</si>
  <si>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</si>
  <si>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</si>
  <si>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</si>
  <si>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</si>
  <si>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</si>
  <si>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</si>
  <si>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</si>
  <si>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</si>
  <si>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</si>
  <si>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</si>
  <si>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</si>
  <si>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</si>
  <si>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</si>
  <si>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</si>
  <si>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</si>
  <si>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</si>
  <si>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</si>
  <si>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</si>
  <si>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</si>
  <si>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</si>
  <si>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</si>
  <si>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</si>
  <si>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</si>
  <si>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</si>
  <si>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</si>
  <si>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</si>
  <si>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</si>
  <si>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</si>
  <si>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</si>
  <si>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</si>
  <si>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</si>
  <si>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</si>
  <si>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</si>
  <si>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</si>
  <si>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</si>
  <si>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</si>
  <si>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</si>
  <si>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</si>
  <si>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</si>
  <si>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</si>
  <si>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</si>
  <si>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</si>
  <si>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</si>
  <si>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</si>
  <si>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</si>
  <si>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</si>
  <si>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</si>
  <si>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</si>
  <si>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</si>
  <si>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</si>
  <si>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</si>
  <si>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</si>
  <si>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</si>
  <si>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</si>
  <si>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</si>
  <si>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</si>
  <si>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</si>
  <si>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</si>
  <si>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</si>
  <si>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</si>
  <si>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</si>
  <si>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</si>
  <si>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</si>
  <si>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</si>
  <si>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</si>
  <si>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</si>
  <si>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</si>
  <si>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</si>
  <si>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</si>
  <si>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</si>
  <si>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</si>
  <si>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</si>
  <si>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</si>
  <si>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</si>
  <si>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</si>
  <si>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</si>
  <si>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</si>
  <si>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</si>
  <si>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</si>
  <si>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</si>
  <si>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</si>
  <si>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</si>
  <si>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</si>
  <si>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</si>
  <si>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</si>
  <si>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</si>
  <si>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</si>
  <si>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</si>
  <si>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</si>
  <si>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</si>
  <si>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</si>
  <si>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</si>
  <si>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</si>
  <si>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</si>
  <si>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</si>
  <si>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</si>
  <si>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</si>
  <si>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</si>
  <si>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</si>
  <si>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</si>
  <si>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</si>
  <si>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</si>
  <si>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</si>
  <si>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</si>
  <si>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</si>
  <si>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</si>
  <si>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</si>
  <si>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</si>
  <si>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</si>
  <si>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</si>
  <si>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</si>
  <si>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</si>
  <si>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</si>
  <si>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</si>
  <si>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</si>
  <si>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</si>
  <si>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</si>
  <si>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</si>
  <si>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</si>
  <si>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</si>
  <si>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</si>
  <si>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</si>
  <si>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</si>
  <si>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</si>
  <si>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</si>
  <si>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</si>
  <si>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</si>
  <si>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</si>
  <si>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</si>
  <si>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</si>
  <si>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</si>
  <si>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</si>
  <si>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</si>
  <si>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</si>
  <si>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</si>
  <si>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</si>
  <si>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</si>
  <si>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</si>
  <si>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</si>
  <si>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</si>
  <si>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</si>
  <si>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</si>
  <si>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</si>
  <si>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</si>
  <si>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</si>
  <si>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</si>
  <si>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</si>
  <si>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</si>
  <si>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</si>
  <si>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</si>
  <si>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</si>
  <si>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</si>
  <si>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</si>
  <si>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</si>
  <si>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</si>
  <si>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</si>
  <si>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</si>
  <si>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</si>
  <si>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</si>
  <si>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</si>
  <si>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</si>
  <si>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</si>
  <si>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</si>
  <si>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</si>
  <si>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</si>
  <si>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</si>
  <si>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</si>
  <si>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</si>
  <si>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</si>
  <si>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</si>
  <si>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</si>
  <si>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</si>
  <si>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</si>
  <si>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</si>
  <si>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</si>
  <si>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</si>
  <si>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</si>
  <si>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</si>
  <si>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</si>
  <si>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</si>
  <si>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</si>
  <si>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</si>
  <si>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</si>
  <si>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</si>
  <si>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</si>
  <si>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</si>
  <si>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</si>
  <si>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</si>
  <si>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</si>
  <si>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</si>
  <si>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</si>
  <si>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</si>
  <si>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</si>
  <si>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</si>
  <si>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</si>
  <si>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</si>
  <si>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</si>
  <si>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</si>
  <si>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</si>
  <si>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</si>
  <si>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</si>
  <si>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</si>
  <si>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</si>
  <si>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</si>
  <si>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</si>
  <si>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</si>
  <si>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</si>
  <si>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</si>
  <si>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</si>
  <si>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</si>
  <si>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</si>
  <si>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</si>
  <si>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</si>
  <si>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</si>
  <si>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</si>
  <si>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</si>
  <si>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</si>
  <si>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</si>
  <si>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</si>
  <si>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</si>
  <si>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</si>
  <si>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</si>
  <si>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</si>
  <si>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</si>
  <si>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</si>
  <si>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</si>
  <si>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</si>
  <si>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</si>
  <si>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</si>
  <si>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</si>
  <si>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</si>
  <si>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</si>
  <si>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</si>
  <si>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</si>
  <si>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</si>
  <si>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</si>
  <si>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</si>
  <si>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</si>
  <si>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</si>
  <si>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</si>
  <si>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</si>
  <si>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</si>
  <si>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</si>
  <si>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</si>
  <si>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</si>
  <si>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</si>
  <si>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</si>
  <si>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</si>
  <si>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</si>
  <si>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</si>
  <si>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</si>
  <si>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</si>
  <si>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</si>
  <si>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</si>
  <si>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</si>
  <si>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</si>
  <si>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</si>
  <si>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</si>
  <si>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</si>
  <si>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</si>
  <si>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</si>
  <si>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</si>
  <si>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</si>
  <si>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</si>
  <si>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</si>
  <si>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</si>
  <si>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</si>
  <si>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</si>
  <si>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</si>
  <si>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</si>
  <si>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</si>
  <si>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</si>
  <si>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</si>
  <si>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</si>
  <si>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</si>
  <si>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</si>
  <si>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</si>
  <si>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</si>
  <si>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</si>
  <si>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</si>
  <si>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</si>
  <si>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</si>
  <si>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</si>
  <si>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</si>
  <si>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</si>
  <si>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</si>
  <si>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</si>
  <si>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</si>
  <si>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</si>
  <si>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</si>
  <si>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</si>
  <si>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</si>
  <si>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</si>
  <si>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</si>
  <si>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</si>
  <si>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</si>
  <si>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</si>
  <si>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</si>
  <si>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</si>
  <si>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</si>
  <si>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</si>
  <si>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</si>
  <si>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</si>
  <si>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</si>
  <si>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</si>
  <si>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</si>
  <si>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</si>
  <si>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</si>
  <si>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</si>
  <si>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</si>
  <si>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</si>
  <si>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</si>
  <si>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</si>
  <si>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</si>
  <si>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</si>
  <si>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</si>
  <si>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</si>
  <si>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</si>
  <si>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</si>
  <si>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</si>
  <si>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</si>
  <si>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</si>
  <si>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</si>
  <si>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</si>
  <si>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</si>
  <si>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</si>
  <si>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</si>
  <si>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</si>
  <si>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</si>
  <si>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</si>
  <si>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</si>
  <si>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</si>
  <si>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</si>
  <si>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</si>
  <si>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</si>
  <si>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</si>
  <si>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</si>
  <si>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</si>
  <si>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</si>
  <si>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</si>
  <si>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</si>
  <si>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</si>
  <si>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</si>
  <si>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</si>
  <si>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</si>
  <si>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</si>
  <si>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</si>
  <si>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</si>
  <si>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</si>
  <si>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</si>
  <si>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</si>
  <si>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</si>
  <si>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</si>
  <si>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</si>
  <si>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</si>
  <si>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</si>
  <si>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</si>
  <si>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</si>
  <si>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</si>
  <si>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</si>
  <si>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</si>
  <si>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</si>
  <si>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</si>
  <si>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</si>
  <si>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</si>
  <si>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</si>
  <si>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</si>
  <si>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</si>
  <si>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</si>
  <si>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</si>
  <si>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</si>
  <si>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</si>
  <si>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</si>
  <si>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</si>
  <si>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</si>
  <si>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</si>
  <si>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</si>
  <si>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</si>
  <si>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</si>
  <si>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</si>
  <si>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</si>
  <si>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</si>
  <si>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</si>
  <si>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</si>
  <si>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</si>
  <si>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</si>
  <si>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</si>
  <si>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</si>
  <si>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</si>
  <si>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</si>
  <si>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</si>
  <si>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</si>
  <si>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</si>
  <si>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</si>
  <si>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</si>
  <si>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</si>
  <si>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</si>
  <si>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</si>
  <si>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</si>
  <si>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</si>
  <si>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</si>
  <si>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</si>
  <si>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</si>
  <si>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</si>
  <si>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</si>
  <si>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</si>
  <si>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</si>
  <si>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</si>
  <si>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</si>
  <si>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</si>
  <si>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</si>
  <si>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</si>
  <si>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</si>
  <si>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</si>
  <si>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</si>
  <si>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</si>
  <si>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</si>
  <si>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</si>
  <si>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</si>
  <si>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</si>
  <si>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</si>
  <si>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</si>
  <si>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</si>
  <si>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</si>
  <si>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</si>
  <si>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</si>
  <si>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</si>
  <si>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</si>
  <si>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</si>
  <si>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</si>
  <si>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</si>
  <si>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</si>
  <si>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</si>
  <si>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</si>
  <si>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</si>
  <si>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</si>
  <si>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</si>
  <si>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</si>
  <si>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</si>
  <si>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</si>
  <si>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</si>
  <si>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</si>
  <si>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</si>
  <si>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</si>
  <si>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</si>
  <si>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</si>
  <si>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</si>
  <si>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</si>
  <si>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</si>
  <si>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</si>
  <si>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</si>
  <si>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</si>
  <si>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</si>
  <si>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</si>
  <si>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</si>
  <si>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</si>
  <si>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</si>
  <si>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</si>
  <si>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</si>
  <si>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</si>
  <si>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</si>
  <si>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</si>
  <si>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</si>
  <si>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</si>
  <si>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</si>
  <si>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</si>
  <si>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</si>
  <si>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</si>
  <si>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</si>
  <si>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</si>
  <si>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</si>
  <si>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</si>
  <si>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</si>
  <si>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</si>
  <si>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</si>
  <si>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</si>
  <si>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</si>
  <si>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</si>
  <si>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</si>
  <si>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</si>
  <si>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</si>
  <si>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</si>
  <si>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</si>
  <si>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</si>
  <si>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</si>
  <si>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</si>
  <si>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</si>
  <si>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</si>
  <si>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</si>
  <si>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</si>
  <si>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</si>
  <si>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</si>
  <si>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</si>
  <si>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</si>
  <si>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</si>
  <si>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</si>
  <si>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</si>
  <si>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</si>
  <si>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</si>
  <si>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</si>
  <si>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</si>
  <si>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</si>
  <si>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</si>
  <si>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</si>
  <si>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</si>
  <si>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</si>
  <si>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</si>
  <si>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</si>
  <si>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</si>
  <si>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</si>
  <si>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</si>
  <si>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</si>
  <si>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</si>
  <si>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</si>
  <si>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</si>
  <si>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</si>
  <si>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</si>
  <si>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</si>
  <si>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</si>
  <si>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</si>
  <si>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</si>
  <si>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</si>
  <si>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</si>
  <si>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</si>
  <si>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</si>
  <si>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</si>
  <si>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</si>
  <si>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</si>
  <si>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</si>
  <si>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</si>
  <si>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</si>
  <si>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</si>
  <si>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</si>
  <si>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</si>
  <si>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</si>
  <si>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</si>
  <si>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</si>
  <si>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</si>
  <si>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</si>
  <si>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</si>
  <si>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</si>
  <si>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</si>
  <si>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</si>
  <si>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</si>
  <si>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</si>
  <si>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</si>
  <si>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</si>
  <si>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</si>
  <si>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</si>
  <si>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</si>
  <si>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</si>
  <si>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</si>
  <si>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</si>
  <si>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</si>
  <si>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</si>
  <si>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</si>
  <si>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</si>
  <si>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</si>
  <si>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</si>
  <si>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</si>
  <si>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</si>
  <si>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</si>
  <si>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</si>
  <si>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</si>
  <si>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</si>
  <si>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</si>
  <si>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</si>
  <si>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</si>
  <si>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</si>
  <si>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</si>
  <si>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</si>
  <si>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</si>
  <si>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</si>
  <si>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</si>
  <si>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</si>
  <si>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</si>
  <si>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</si>
  <si>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</si>
  <si>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</si>
  <si>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</si>
  <si>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</si>
  <si>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</si>
  <si>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</si>
  <si>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</si>
  <si>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</si>
  <si>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</si>
  <si>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</si>
  <si>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</si>
  <si>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</si>
  <si>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</si>
  <si>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</si>
  <si>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</si>
  <si>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</si>
  <si>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</si>
  <si>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</si>
  <si>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</si>
  <si>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</si>
  <si>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</si>
  <si>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</si>
  <si>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</si>
  <si>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</si>
  <si>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</si>
  <si>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</si>
  <si>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</si>
  <si>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</si>
  <si>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</si>
  <si>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</si>
  <si>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</si>
  <si>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</si>
  <si>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</si>
  <si>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</si>
  <si>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</si>
  <si>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</si>
  <si>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</si>
  <si>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</si>
  <si>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</si>
  <si>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</si>
  <si>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</si>
  <si>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</si>
  <si>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</si>
  <si>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</si>
  <si>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</si>
  <si>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</si>
  <si>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</si>
  <si>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</si>
  <si>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</si>
  <si>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</si>
  <si>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</si>
  <si>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</si>
  <si>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</si>
  <si>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</si>
  <si>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</si>
  <si>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</si>
  <si>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</si>
  <si>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</si>
  <si>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</si>
  <si>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</si>
  <si>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</si>
  <si>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</si>
  <si>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</si>
  <si>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</si>
  <si>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</si>
  <si>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</si>
  <si>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</si>
  <si>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</si>
  <si>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</si>
  <si>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</si>
  <si>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</si>
  <si>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</si>
  <si>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</si>
  <si>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</si>
  <si>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</si>
  <si>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</si>
  <si>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</si>
  <si>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</si>
  <si>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</si>
  <si>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</si>
  <si>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</si>
  <si>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</si>
  <si>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</si>
  <si>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</si>
  <si>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</si>
  <si>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</si>
  <si>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</si>
  <si>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</si>
  <si>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</si>
  <si>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</si>
  <si>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</si>
  <si>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</si>
  <si>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</si>
  <si>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</si>
  <si>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</si>
  <si>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</si>
  <si>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</si>
  <si>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</si>
  <si>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</si>
  <si>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</si>
  <si>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</si>
  <si>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</si>
  <si>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</si>
  <si>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</si>
  <si>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</si>
  <si>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</si>
  <si>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</si>
  <si>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</si>
  <si>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</si>
  <si>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</si>
  <si>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</si>
  <si>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</si>
  <si>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</si>
  <si>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</si>
  <si>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</si>
  <si>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</si>
  <si>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</si>
  <si>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</si>
  <si>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</si>
  <si>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</si>
  <si>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</si>
  <si>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</si>
  <si>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</si>
  <si>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</si>
  <si>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</si>
  <si>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</si>
  <si>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</si>
  <si>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</si>
  <si>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</si>
  <si>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</si>
  <si>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</si>
  <si>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</si>
  <si>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</si>
  <si>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</si>
  <si>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</si>
  <si>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</si>
  <si>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</si>
  <si>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</si>
  <si>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</si>
  <si>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</si>
  <si>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</si>
  <si>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</si>
  <si>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</si>
  <si>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</si>
  <si>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</si>
  <si>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</si>
  <si>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</si>
  <si>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</si>
  <si>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</si>
  <si>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</si>
  <si>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</si>
  <si>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</si>
  <si>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</si>
  <si>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</si>
  <si>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</si>
  <si>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</si>
  <si>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</si>
  <si>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</si>
  <si>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</si>
  <si>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</si>
  <si>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</si>
  <si>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</si>
  <si>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</si>
  <si>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</si>
  <si>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</si>
  <si>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</si>
  <si>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</si>
  <si>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</si>
  <si>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</si>
  <si>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</si>
  <si>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</si>
  <si>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</si>
  <si>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</si>
  <si>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</si>
  <si>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</si>
  <si>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</si>
  <si>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</si>
  <si>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</si>
  <si>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</si>
  <si>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</si>
  <si>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</si>
  <si>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</si>
  <si>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</si>
  <si>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</si>
  <si>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</si>
  <si>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</si>
  <si>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</si>
  <si>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</si>
  <si>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</si>
  <si>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</si>
  <si>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</si>
  <si>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</si>
  <si>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</si>
  <si>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</si>
  <si>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</si>
  <si>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</si>
  <si>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</si>
  <si>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</si>
  <si>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</si>
  <si>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</si>
  <si>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</si>
  <si>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</si>
  <si>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</si>
  <si>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</si>
  <si>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</si>
  <si>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</si>
  <si>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</si>
  <si>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</si>
  <si>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</si>
  <si>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</si>
  <si>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</si>
  <si>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</si>
  <si>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</si>
  <si>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</si>
  <si>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</si>
  <si>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</si>
  <si>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</si>
  <si>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</si>
  <si>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</si>
  <si>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</si>
  <si>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</si>
  <si>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</si>
  <si>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</si>
  <si>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</si>
  <si>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</si>
  <si>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</si>
  <si>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</si>
  <si>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</si>
  <si>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</si>
  <si>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</si>
  <si>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</si>
  <si>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</si>
  <si>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</si>
  <si>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</si>
  <si>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</si>
  <si>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</si>
  <si>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</si>
  <si>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</si>
  <si>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</si>
  <si>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</si>
  <si>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</si>
  <si>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</si>
  <si>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</si>
  <si>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</si>
  <si>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</si>
  <si>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</si>
  <si>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</si>
  <si>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</si>
  <si>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</si>
  <si>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</si>
  <si>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</si>
  <si>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</si>
  <si>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</si>
  <si>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</si>
  <si>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</si>
  <si>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</si>
  <si>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</si>
  <si>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</si>
  <si>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</si>
  <si>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</si>
  <si>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</si>
  <si>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</si>
  <si>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</si>
  <si>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</si>
  <si>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</si>
  <si>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</si>
  <si>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</si>
  <si>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</si>
  <si>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</si>
  <si>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</si>
  <si>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</si>
  <si>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</si>
  <si>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</si>
  <si>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</si>
  <si>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</si>
  <si>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</si>
  <si>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</si>
  <si>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</si>
  <si>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</si>
  <si>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</si>
  <si>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</si>
  <si>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</si>
  <si>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</si>
  <si>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</si>
  <si>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</si>
  <si>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</si>
  <si>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</si>
  <si>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</si>
  <si>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</si>
  <si>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</si>
  <si>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</si>
  <si>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</si>
  <si>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</si>
  <si>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</si>
  <si>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</si>
  <si>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</si>
  <si>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</si>
  <si>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</si>
  <si>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</si>
  <si>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</si>
  <si>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</si>
  <si>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</si>
  <si>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</si>
  <si>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</si>
  <si>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</si>
  <si>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</si>
  <si>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</si>
  <si>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</si>
  <si>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</si>
  <si>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</si>
  <si>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</si>
  <si>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</si>
  <si>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</si>
  <si>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</si>
  <si>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</si>
  <si>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</si>
  <si>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</si>
  <si>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</si>
  <si>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</si>
  <si>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</si>
  <si>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</si>
  <si>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</si>
  <si>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</si>
  <si>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</si>
  <si>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</si>
  <si>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</si>
  <si>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</si>
  <si>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</si>
  <si>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</si>
  <si>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</si>
  <si>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</si>
  <si>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</si>
  <si>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</si>
  <si>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</si>
  <si>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</si>
  <si>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</si>
  <si>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</si>
  <si>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</si>
  <si>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</si>
  <si>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</si>
  <si>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</si>
  <si>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</si>
  <si>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</si>
  <si>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</si>
  <si>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</si>
  <si>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</si>
  <si>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</si>
  <si>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</si>
  <si>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</si>
  <si>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</si>
  <si>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</si>
  <si>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</si>
  <si>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</si>
  <si>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</si>
  <si>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</si>
  <si>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</si>
  <si>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</si>
  <si>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</si>
  <si>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</si>
  <si>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</si>
  <si>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</si>
  <si>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</si>
  <si>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</si>
  <si>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</si>
  <si>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</si>
  <si>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</si>
  <si>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</si>
  <si>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</si>
  <si>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</si>
  <si>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</si>
  <si>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</si>
  <si>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</si>
  <si>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</si>
  <si>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</si>
  <si>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</si>
  <si>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</si>
  <si>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</si>
  <si>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</si>
  <si>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</si>
  <si>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</si>
  <si>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</si>
  <si>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</si>
  <si>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</si>
  <si>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</si>
  <si>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</si>
  <si>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</si>
  <si>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</si>
  <si>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</si>
  <si>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</si>
  <si>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</si>
  <si>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</si>
  <si>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</si>
  <si>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</si>
  <si>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</si>
  <si>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</si>
  <si>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</si>
  <si>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</si>
  <si>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</si>
  <si>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</si>
  <si>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</si>
  <si>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</si>
  <si>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</si>
  <si>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</si>
  <si>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</si>
  <si>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</si>
  <si>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</si>
  <si>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</si>
  <si>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</si>
  <si>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</si>
  <si>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</si>
  <si>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</si>
  <si>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</si>
  <si>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</si>
  <si>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</si>
  <si>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</si>
  <si>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</si>
  <si>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</si>
  <si>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</si>
  <si>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</si>
  <si>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</si>
  <si>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</si>
  <si>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</si>
  <si>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</si>
  <si>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</si>
  <si>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</si>
  <si>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</si>
  <si>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</si>
  <si>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</si>
  <si>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</si>
  <si>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</si>
  <si>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</si>
  <si>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</si>
  <si>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</si>
  <si>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</si>
  <si>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</si>
  <si>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</si>
  <si>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</si>
  <si>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</si>
  <si>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</si>
  <si>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</si>
  <si>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</si>
  <si>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</si>
  <si>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</si>
  <si>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</si>
  <si>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</si>
  <si>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</si>
  <si>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</si>
  <si>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</si>
  <si>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</si>
  <si>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</si>
  <si>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</si>
  <si>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</si>
  <si>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</si>
  <si>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</si>
  <si>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</si>
  <si>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</si>
  <si>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</si>
  <si>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</si>
  <si>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</si>
  <si>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</si>
  <si>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</si>
  <si>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</si>
  <si>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</si>
  <si>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</si>
  <si>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</si>
  <si>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</si>
  <si>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</si>
  <si>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</si>
  <si>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</si>
  <si>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</si>
  <si>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</si>
  <si>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</si>
  <si>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</si>
  <si>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</si>
  <si>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</si>
  <si>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</si>
  <si>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</si>
  <si>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</si>
  <si>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</si>
  <si>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</si>
  <si>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</si>
  <si>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</si>
  <si>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</si>
  <si>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</si>
  <si>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</si>
  <si>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</si>
  <si>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</si>
  <si>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</si>
  <si>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</si>
  <si>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</si>
  <si>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</si>
  <si>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</si>
  <si>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</si>
  <si>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</si>
  <si>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</si>
  <si>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</si>
  <si>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</si>
  <si>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</si>
  <si>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</si>
  <si>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</si>
  <si>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</si>
  <si>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</si>
  <si>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</si>
  <si>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</si>
  <si>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</si>
  <si>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</si>
  <si>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</si>
  <si>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</si>
  <si>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</si>
  <si>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</si>
  <si>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</si>
  <si>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</si>
  <si>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</si>
  <si>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</si>
  <si>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</si>
  <si>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</si>
  <si>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</si>
  <si>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</si>
  <si>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</si>
  <si>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</si>
  <si>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</si>
  <si>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</si>
  <si>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</si>
  <si>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</si>
  <si>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</si>
  <si>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</si>
  <si>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</si>
  <si>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</si>
  <si>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</si>
  <si>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</si>
  <si>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</si>
  <si>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</si>
  <si>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</si>
  <si>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</si>
  <si>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</si>
  <si>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</si>
  <si>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</si>
  <si>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</si>
  <si>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</si>
  <si>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</si>
  <si>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</si>
  <si>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</si>
  <si>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</si>
  <si>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</si>
  <si>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</si>
  <si>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</si>
  <si>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</si>
  <si>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</si>
  <si>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</si>
  <si>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</si>
  <si>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</si>
  <si>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</si>
  <si>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</si>
  <si>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</si>
  <si>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</si>
  <si>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</si>
  <si>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</si>
  <si>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</si>
  <si>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</si>
  <si>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</si>
  <si>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</si>
  <si>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</si>
  <si>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</si>
  <si>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</si>
  <si>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</si>
  <si>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</si>
  <si>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</si>
  <si>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</si>
  <si>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</si>
  <si>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</si>
  <si>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</si>
  <si>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</si>
  <si>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</si>
  <si>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</si>
  <si>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</si>
  <si>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</si>
  <si>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</si>
  <si>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</si>
  <si>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</si>
  <si>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</si>
  <si>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</si>
  <si>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</si>
  <si>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</si>
  <si>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</si>
  <si>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</si>
  <si>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</si>
  <si>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</si>
  <si>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</si>
  <si>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</si>
  <si>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</si>
  <si>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</si>
  <si>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</si>
  <si>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</si>
  <si>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</si>
  <si>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</si>
  <si>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</si>
  <si>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</si>
  <si>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</si>
  <si>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</si>
  <si>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</si>
  <si>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</si>
  <si>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</si>
  <si>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</si>
  <si>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</si>
  <si>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</si>
  <si>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</si>
  <si>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</si>
  <si>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</si>
  <si>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</si>
  <si>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</si>
  <si>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</si>
  <si>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</si>
  <si>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</si>
  <si>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</si>
  <si>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</si>
  <si>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</si>
  <si>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</si>
  <si>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</si>
  <si>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</si>
  <si>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</si>
  <si>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</si>
  <si>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</si>
  <si>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</si>
  <si>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</si>
  <si>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</si>
  <si>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</si>
  <si>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</si>
  <si>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</si>
  <si>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</si>
  <si>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</si>
  <si>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</si>
  <si>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</si>
  <si>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</si>
  <si>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</si>
  <si>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</si>
  <si>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</si>
  <si>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</si>
  <si>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</si>
  <si>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</si>
  <si>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</si>
  <si>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</si>
  <si>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</si>
  <si>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</si>
  <si>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</si>
  <si>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</si>
  <si>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</si>
  <si>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</si>
  <si>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</si>
  <si>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</si>
  <si>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</si>
  <si>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</si>
  <si>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</si>
  <si>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</si>
  <si>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</si>
  <si>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</si>
  <si>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</si>
  <si>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</si>
  <si>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</si>
  <si>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</si>
  <si>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</si>
  <si>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</si>
  <si>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</si>
  <si>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</si>
  <si>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</si>
  <si>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</si>
  <si>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</si>
  <si>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</si>
  <si>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</si>
  <si>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</si>
  <si>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</si>
  <si>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</si>
  <si>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</si>
  <si>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</si>
  <si>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</si>
  <si>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</si>
  <si>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</si>
  <si>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</si>
  <si>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</si>
  <si>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</si>
  <si>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</si>
  <si>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</si>
  <si>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</si>
  <si>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</si>
  <si>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</si>
  <si>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</si>
  <si>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</si>
  <si>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</si>
  <si>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</si>
  <si>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</si>
  <si>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</si>
  <si>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</si>
  <si>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</si>
  <si>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</si>
  <si>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</si>
  <si>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</si>
  <si>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</si>
  <si>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</si>
  <si>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</si>
  <si>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</si>
  <si>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</si>
  <si>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</si>
  <si>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</si>
  <si>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</si>
  <si>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</si>
  <si>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</si>
  <si>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</si>
  <si>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</si>
  <si>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</si>
  <si>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</si>
  <si>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</si>
  <si>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</si>
  <si>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</si>
  <si>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</si>
  <si>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</si>
  <si>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</si>
  <si>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</si>
  <si>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</si>
  <si>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</si>
  <si>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</si>
  <si>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</si>
  <si>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</si>
  <si>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</si>
  <si>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</si>
  <si>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</si>
  <si>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</si>
  <si>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</si>
  <si>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</si>
  <si>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</si>
  <si>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</si>
  <si>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</si>
  <si>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</si>
  <si>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</si>
  <si>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</si>
  <si>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</si>
  <si>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</si>
  <si>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</si>
  <si>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</si>
  <si>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</si>
  <si>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</si>
  <si>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</si>
  <si>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</si>
  <si>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</si>
  <si>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</si>
  <si>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</si>
  <si>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</si>
  <si>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</si>
  <si>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</si>
  <si>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</si>
  <si>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</si>
  <si>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</si>
  <si>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</si>
  <si>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</si>
  <si>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</si>
  <si>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</si>
  <si>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</si>
  <si>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</si>
  <si>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</si>
  <si>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</si>
  <si>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</si>
  <si>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</si>
  <si>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</si>
  <si>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</si>
  <si>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</si>
  <si>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</si>
  <si>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</si>
  <si>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</si>
  <si>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</si>
  <si>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</si>
  <si>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</si>
  <si>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</si>
  <si>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</si>
  <si>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</si>
  <si>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</si>
  <si>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</si>
  <si>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</si>
  <si>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</si>
  <si>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</si>
  <si>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</si>
  <si>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</si>
  <si>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</si>
  <si>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</si>
  <si>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</si>
  <si>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</si>
  <si>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</si>
  <si>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</si>
  <si>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</si>
  <si>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</si>
  <si>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</si>
  <si>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</si>
  <si>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</si>
  <si>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</si>
  <si>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</si>
  <si>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</si>
  <si>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</si>
  <si>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</si>
  <si>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</si>
  <si>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</si>
  <si>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</si>
  <si>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</si>
  <si>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</si>
  <si>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</si>
  <si>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</si>
  <si>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</si>
  <si>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</si>
  <si>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</si>
  <si>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</si>
  <si>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</si>
  <si>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</si>
  <si>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</si>
  <si>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</si>
  <si>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</si>
  <si>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</si>
  <si>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</si>
  <si>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</si>
  <si>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</si>
  <si>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</si>
  <si>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</si>
  <si>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</si>
  <si>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</si>
  <si>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</si>
  <si>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</si>
  <si>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</si>
  <si>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</si>
  <si>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</si>
  <si>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</si>
  <si>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</si>
  <si>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</si>
  <si>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</si>
  <si>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</si>
  <si>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</si>
  <si>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</si>
  <si>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</si>
  <si>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</si>
  <si>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</si>
  <si>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</si>
  <si>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</si>
  <si>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</si>
  <si>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</si>
  <si>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</si>
  <si>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</si>
  <si>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</si>
  <si>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</si>
  <si>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</si>
  <si>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</si>
  <si>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</si>
  <si>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</si>
  <si>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</si>
  <si>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</si>
  <si>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</si>
  <si>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</si>
  <si>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</si>
  <si>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</si>
  <si>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</si>
  <si>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</si>
  <si>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</si>
  <si>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</si>
  <si>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</si>
  <si>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</si>
  <si>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</si>
  <si>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</si>
  <si>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</si>
  <si>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</si>
  <si>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</si>
  <si>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</si>
  <si>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</si>
  <si>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</si>
  <si>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</si>
  <si>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</si>
  <si>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</si>
  <si>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</si>
  <si>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</si>
  <si>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</si>
  <si>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</si>
  <si>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</si>
  <si>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</si>
  <si>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</si>
  <si>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</si>
  <si>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</si>
  <si>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</si>
  <si>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</si>
  <si>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</si>
  <si>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</si>
  <si>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</si>
  <si>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</si>
  <si>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</si>
  <si>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</si>
  <si>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</si>
  <si>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</si>
  <si>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</si>
  <si>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</si>
  <si>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</si>
  <si>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</si>
  <si>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</si>
  <si>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</si>
  <si>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</si>
  <si>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</si>
  <si>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</si>
  <si>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</si>
  <si>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</si>
  <si>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</si>
  <si>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</si>
  <si>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</si>
  <si>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</si>
  <si>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</si>
  <si>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</si>
  <si>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</si>
  <si>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</si>
  <si>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</si>
  <si>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</si>
  <si>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</si>
  <si>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</si>
  <si>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</si>
  <si>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</si>
  <si>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</si>
  <si>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</si>
  <si>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</si>
  <si>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</si>
  <si>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</si>
  <si>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</si>
  <si>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</si>
  <si>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</si>
  <si>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</si>
  <si>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</si>
  <si>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</si>
  <si>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</si>
  <si>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</si>
  <si>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</si>
  <si>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</si>
  <si>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</si>
  <si>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</si>
  <si>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</si>
  <si>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</si>
  <si>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</si>
  <si>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</si>
  <si>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</si>
  <si>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</si>
  <si>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</si>
  <si>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</si>
  <si>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</si>
  <si>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</si>
  <si>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</si>
  <si>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</si>
  <si>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</si>
  <si>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</si>
  <si>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</si>
  <si>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</si>
  <si>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</si>
  <si>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</si>
  <si>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</si>
  <si>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</si>
  <si>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</si>
  <si>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</si>
  <si>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</si>
  <si>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</si>
  <si>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</si>
  <si>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</si>
  <si>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</si>
  <si>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</si>
  <si>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</si>
  <si>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</si>
  <si>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</si>
  <si>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</si>
  <si>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</si>
  <si>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</si>
  <si>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</si>
  <si>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</si>
  <si>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</si>
  <si>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</si>
  <si>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</si>
  <si>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</si>
  <si>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</si>
  <si>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</si>
  <si>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</si>
  <si>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</si>
  <si>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</si>
  <si>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</si>
  <si>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</si>
  <si>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</si>
  <si>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</si>
  <si>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</si>
  <si>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</si>
  <si>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</si>
  <si>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</si>
  <si>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</si>
  <si>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</si>
  <si>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</si>
  <si>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</si>
  <si>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</si>
  <si>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</si>
  <si>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</si>
  <si>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</si>
  <si>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</si>
  <si>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</si>
  <si>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</si>
  <si>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</si>
  <si>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</si>
  <si>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</si>
  <si>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</si>
  <si>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</si>
  <si>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</si>
  <si>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</si>
  <si>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</si>
  <si>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</si>
  <si>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</si>
  <si>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</si>
  <si>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</si>
  <si>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</si>
  <si>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</si>
  <si>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</si>
  <si>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</si>
  <si>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</si>
  <si>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</si>
  <si>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</si>
  <si>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</si>
  <si>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</si>
  <si>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</si>
  <si>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</si>
  <si>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</si>
  <si>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</si>
  <si>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</si>
  <si>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</si>
  <si>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</si>
  <si>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</si>
  <si>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</si>
  <si>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</si>
  <si>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</si>
  <si>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</si>
  <si>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</si>
  <si>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</si>
  <si>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</si>
  <si>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</si>
  <si>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</si>
  <si>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</si>
  <si>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</si>
  <si>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</si>
  <si>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</si>
  <si>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</si>
  <si>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</si>
  <si>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</si>
  <si>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</si>
  <si>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</si>
  <si>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</si>
  <si>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</si>
  <si>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</si>
  <si>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</si>
  <si>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</si>
  <si>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</si>
  <si>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</si>
  <si>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</si>
  <si>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</si>
  <si>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</si>
  <si>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</si>
  <si>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</si>
  <si>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</si>
  <si>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</si>
  <si>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</si>
  <si>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</si>
  <si>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</si>
  <si>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</si>
  <si>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</si>
  <si>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</si>
  <si>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</si>
  <si>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</si>
  <si>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</si>
  <si>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</si>
  <si>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</si>
  <si>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</si>
  <si>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</si>
  <si>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</si>
  <si>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</si>
  <si>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</si>
  <si>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</si>
  <si>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</si>
  <si>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</si>
  <si>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</si>
  <si>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</si>
  <si>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</si>
  <si>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</si>
  <si>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</si>
  <si>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</si>
  <si>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</si>
  <si>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</si>
  <si>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</si>
  <si>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</si>
  <si>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</si>
  <si>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</si>
  <si>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</si>
  <si>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</si>
  <si>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</si>
  <si>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</si>
  <si>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</si>
  <si>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</si>
  <si>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</si>
  <si>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</si>
  <si>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</si>
  <si>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</si>
  <si>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</si>
  <si>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</si>
  <si>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</si>
  <si>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</si>
  <si>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</si>
  <si>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</si>
  <si>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</si>
  <si>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</si>
  <si>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</si>
  <si>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</si>
  <si>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</si>
  <si>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</si>
  <si>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</si>
  <si>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</si>
  <si>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</si>
  <si>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</si>
  <si>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</si>
  <si>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</si>
  <si>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</si>
  <si>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</si>
  <si>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</si>
  <si>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</si>
  <si>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</si>
  <si>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</si>
  <si>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</si>
  <si>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</si>
  <si>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</si>
  <si>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</si>
  <si>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</si>
  <si>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</si>
  <si>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</si>
  <si>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</si>
  <si>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</si>
  <si>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</si>
  <si>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</si>
  <si>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</si>
  <si>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</si>
  <si>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</si>
  <si>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</si>
  <si>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</si>
  <si>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</si>
  <si>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</si>
  <si>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</si>
  <si>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</si>
  <si>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</si>
  <si>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</si>
  <si>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</si>
  <si>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</si>
  <si>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</si>
  <si>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</si>
  <si>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</si>
  <si>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</si>
  <si>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</si>
  <si>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</si>
  <si>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</si>
  <si>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</si>
  <si>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</si>
  <si>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</si>
  <si>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</si>
  <si>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</si>
  <si>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</si>
  <si>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</si>
  <si>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</si>
  <si>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</si>
  <si>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</si>
  <si>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</si>
  <si>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</si>
  <si>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</si>
  <si>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</si>
  <si>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</si>
  <si>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</si>
  <si>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</si>
  <si>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</si>
  <si>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</si>
  <si>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</si>
  <si>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</si>
  <si>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</si>
  <si>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</si>
  <si>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</si>
  <si>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</si>
  <si>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</si>
  <si>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</si>
  <si>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</si>
  <si>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</si>
  <si>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</si>
  <si>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</si>
  <si>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</si>
  <si>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</si>
  <si>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</si>
  <si>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</si>
  <si>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</si>
  <si>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</si>
  <si>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</si>
  <si>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</si>
  <si>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</si>
  <si>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</si>
  <si>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</si>
  <si>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</si>
  <si>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</si>
  <si>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</si>
  <si>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</si>
  <si>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</si>
  <si>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</si>
  <si>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</si>
  <si>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</si>
  <si>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</si>
  <si>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</si>
  <si>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</si>
  <si>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</si>
  <si>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</si>
  <si>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</si>
  <si>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</si>
  <si>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</si>
  <si>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</si>
  <si>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</si>
  <si>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</si>
  <si>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</si>
  <si>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</si>
  <si>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</si>
  <si>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</si>
  <si>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</si>
  <si>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</si>
  <si>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</si>
  <si>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</si>
  <si>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</si>
  <si>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</si>
  <si>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</si>
  <si>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</si>
  <si>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</si>
  <si>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</si>
  <si>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</si>
  <si>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</si>
  <si>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</si>
  <si>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</si>
  <si>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</si>
  <si>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</si>
  <si>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</si>
  <si>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</si>
  <si>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</si>
  <si>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</si>
  <si>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</si>
  <si>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</si>
  <si>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</si>
  <si>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</si>
  <si>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</si>
  <si>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</si>
  <si>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</si>
  <si>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</si>
  <si>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</si>
  <si>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</si>
  <si>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</si>
  <si>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</si>
  <si>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</si>
  <si>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</si>
  <si>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</si>
  <si>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</si>
  <si>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</si>
  <si>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</si>
  <si>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</si>
  <si>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</si>
  <si>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</si>
  <si>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</si>
  <si>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</si>
  <si>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</si>
  <si>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</si>
  <si>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</si>
  <si>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</si>
  <si>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</si>
  <si>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</si>
  <si>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</si>
  <si>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</si>
  <si>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</si>
  <si>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</si>
  <si>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</si>
  <si>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</si>
  <si>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</si>
  <si>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</si>
  <si>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</si>
  <si>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</si>
  <si>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</si>
  <si>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</si>
  <si>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</si>
  <si>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</si>
  <si>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</si>
  <si>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</si>
  <si>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</si>
  <si>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</si>
  <si>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</si>
  <si>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</si>
  <si>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</si>
  <si>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</si>
  <si>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</si>
  <si>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</si>
  <si>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</si>
  <si>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</si>
  <si>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</si>
  <si>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</si>
  <si>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</si>
  <si>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</si>
  <si>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</si>
  <si>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</si>
  <si>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</si>
  <si>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</si>
  <si>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</si>
  <si>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</si>
  <si>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</si>
  <si>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</si>
  <si>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</si>
  <si>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</si>
  <si>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</si>
  <si>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</si>
  <si>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</si>
  <si>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</si>
  <si>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</si>
  <si>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</si>
  <si>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</si>
  <si>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</si>
  <si>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</si>
  <si>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</si>
  <si>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</si>
  <si>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</si>
  <si>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</si>
  <si>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</si>
  <si>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</si>
  <si>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</si>
  <si>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</si>
  <si>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</si>
  <si>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</si>
  <si>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</si>
  <si>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</si>
  <si>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</si>
  <si>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</si>
  <si>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</si>
  <si>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</si>
  <si>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</si>
  <si>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</si>
  <si>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</si>
  <si>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</si>
  <si>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</si>
  <si>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</si>
  <si>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</si>
  <si>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</si>
  <si>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</si>
  <si>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</si>
  <si>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</si>
  <si>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</si>
  <si>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</si>
  <si>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</si>
  <si>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</si>
  <si>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</si>
  <si>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</si>
  <si>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</si>
  <si>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</si>
  <si>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</si>
  <si>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</si>
  <si>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</si>
  <si>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</si>
  <si>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</si>
  <si>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</si>
  <si>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</si>
  <si>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</si>
  <si>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</si>
  <si>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</si>
  <si>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</si>
  <si>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</si>
  <si>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</si>
  <si>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</si>
  <si>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</si>
  <si>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</si>
  <si>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</si>
  <si>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</si>
  <si>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</si>
  <si>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</si>
  <si>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</si>
  <si>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</si>
  <si>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</si>
  <si>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</si>
  <si>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</si>
  <si>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</si>
  <si>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</si>
  <si>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</si>
  <si>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</si>
  <si>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</si>
  <si>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</si>
  <si>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</si>
  <si>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</si>
  <si>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</si>
  <si>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</si>
  <si>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</si>
  <si>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</si>
  <si>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</si>
  <si>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</si>
  <si>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</si>
  <si>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</si>
  <si>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</si>
  <si>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</si>
  <si>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</si>
  <si>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</si>
  <si>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</si>
  <si>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</si>
  <si>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</si>
  <si>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</si>
  <si>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</si>
  <si>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</si>
  <si>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</si>
  <si>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</si>
  <si>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</si>
  <si>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</si>
  <si>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</si>
  <si>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</si>
  <si>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</si>
  <si>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</si>
  <si>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</si>
  <si>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</si>
  <si>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</si>
  <si>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</si>
  <si>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</si>
  <si>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</si>
  <si>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</si>
  <si>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</si>
  <si>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</si>
  <si>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</si>
  <si>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</si>
  <si>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</si>
  <si>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</si>
  <si>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</si>
  <si>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</si>
  <si>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</si>
  <si>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</si>
  <si>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</si>
  <si>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</si>
  <si>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</si>
  <si>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</si>
  <si>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</si>
  <si>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</si>
  <si>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</si>
  <si>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</si>
  <si>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</si>
  <si>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</si>
  <si>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</si>
  <si>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</si>
  <si>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</si>
  <si>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</si>
  <si>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</si>
  <si>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</si>
  <si>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</si>
  <si>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</si>
  <si>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</si>
  <si>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</si>
  <si>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</si>
  <si>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</si>
  <si>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</si>
  <si>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</si>
  <si>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</si>
  <si>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</si>
  <si>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</si>
  <si>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</si>
  <si>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</si>
  <si>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</si>
  <si>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</si>
  <si>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</si>
  <si>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</si>
  <si>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</si>
  <si>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</si>
  <si>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</si>
  <si>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</si>
  <si>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</si>
  <si>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</si>
  <si>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</si>
  <si>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</si>
  <si>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</si>
  <si>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</si>
  <si>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</si>
  <si>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</si>
  <si>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</si>
  <si>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</si>
  <si>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</si>
  <si>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</si>
  <si>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</si>
  <si>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</si>
  <si>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</si>
  <si>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</si>
  <si>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</si>
  <si>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</si>
  <si>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</si>
  <si>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</si>
  <si>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</si>
  <si>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</si>
  <si>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</si>
  <si>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</si>
  <si>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</si>
  <si>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</si>
  <si>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</si>
  <si>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</si>
  <si>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</si>
  <si>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</si>
  <si>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</si>
  <si>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</si>
  <si>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</si>
  <si>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</si>
  <si>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</si>
  <si>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</si>
  <si>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</si>
  <si>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</si>
  <si>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</si>
  <si>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</si>
  <si>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</si>
  <si>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</si>
  <si>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</si>
  <si>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</si>
  <si>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</si>
  <si>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</si>
  <si>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</si>
  <si>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</si>
  <si>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</si>
  <si>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</si>
  <si>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</si>
  <si>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</si>
  <si>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</si>
  <si>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</si>
  <si>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</si>
  <si>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</si>
  <si>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</si>
  <si>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</si>
  <si>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</si>
  <si>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</si>
  <si>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</si>
  <si>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</si>
  <si>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</si>
  <si>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</si>
  <si>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</si>
  <si>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</si>
  <si>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</si>
  <si>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</si>
  <si>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</si>
  <si>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</si>
  <si>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</si>
  <si>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</si>
  <si>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</si>
  <si>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</si>
  <si>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</si>
  <si>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</si>
  <si>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</si>
  <si>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</si>
  <si>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</si>
  <si>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</si>
  <si>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</si>
  <si>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</si>
  <si>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</si>
  <si>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</si>
  <si>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</si>
  <si>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</si>
  <si>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</si>
  <si>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</si>
  <si>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</si>
  <si>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</si>
  <si>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</si>
  <si>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</si>
  <si>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</si>
  <si>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</si>
  <si>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</si>
  <si>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</si>
  <si>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</si>
  <si>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</si>
  <si>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</si>
  <si>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</si>
  <si>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</si>
  <si>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</si>
  <si>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</si>
  <si>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</si>
  <si>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</si>
  <si>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</si>
  <si>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</si>
  <si>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</si>
  <si>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</si>
  <si>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</si>
  <si>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</si>
  <si>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</si>
  <si>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</si>
  <si>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</si>
  <si>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</si>
  <si>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</si>
  <si>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</si>
  <si>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</si>
  <si>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</si>
  <si>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</si>
  <si>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</si>
  <si>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</si>
  <si>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</si>
  <si>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</si>
  <si>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</si>
  <si>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</si>
  <si>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</si>
  <si>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</si>
  <si>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</si>
  <si>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</si>
  <si>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</si>
  <si>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</si>
  <si>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</si>
  <si>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</si>
  <si>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</si>
  <si>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</si>
  <si>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</si>
  <si>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</si>
  <si>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</si>
  <si>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</si>
  <si>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</si>
  <si>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</si>
  <si>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</si>
  <si>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</si>
  <si>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</si>
  <si>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</si>
  <si>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</si>
  <si>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</si>
  <si>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</si>
  <si>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</si>
  <si>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</si>
  <si>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</si>
  <si>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</si>
  <si>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</si>
  <si>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</si>
  <si>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</si>
  <si>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</si>
  <si>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</si>
  <si>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</si>
  <si>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</si>
  <si>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</si>
  <si>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</si>
  <si>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</si>
  <si>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</si>
  <si>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</si>
  <si>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</si>
  <si>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</si>
  <si>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</si>
  <si>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</si>
  <si>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</si>
  <si>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</si>
  <si>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</si>
  <si>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</si>
  <si>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</si>
  <si>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</si>
  <si>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</si>
  <si>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</si>
  <si>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</si>
  <si>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</si>
  <si>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</si>
  <si>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</si>
  <si>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</si>
  <si>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</si>
  <si>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</si>
  <si>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</si>
  <si>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</si>
  <si>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</si>
  <si>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</si>
  <si>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</si>
  <si>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</si>
  <si>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</si>
  <si>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</si>
  <si>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</si>
  <si>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</si>
  <si>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</si>
  <si>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</si>
  <si>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</si>
  <si>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</si>
  <si>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</si>
  <si>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</si>
  <si>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</si>
  <si>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</si>
  <si>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</si>
  <si>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</si>
  <si>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</si>
  <si>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</si>
  <si>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</si>
  <si>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</si>
  <si>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</si>
  <si>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</si>
  <si>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</si>
  <si>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</si>
  <si>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</si>
  <si>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</si>
  <si>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</si>
  <si>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</si>
  <si>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</si>
  <si>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</si>
  <si>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</si>
  <si>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</si>
  <si>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</si>
  <si>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</si>
  <si>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</si>
  <si>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</si>
  <si>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</si>
  <si>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</si>
  <si>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</si>
  <si>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</si>
  <si>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</si>
  <si>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</si>
  <si>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</si>
  <si>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</si>
  <si>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</si>
  <si>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</si>
  <si>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</si>
  <si>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</si>
  <si>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</si>
  <si>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</si>
  <si>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</si>
  <si>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</si>
  <si>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</si>
  <si>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</si>
  <si>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</si>
  <si>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</si>
  <si>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</si>
  <si>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</si>
  <si>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</si>
  <si>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</si>
  <si>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</si>
  <si>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</si>
  <si>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</si>
  <si>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</si>
  <si>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</si>
  <si>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</si>
  <si>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</si>
  <si>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</si>
  <si>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</si>
  <si>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</si>
  <si>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</si>
  <si>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</si>
  <si>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</si>
  <si>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</si>
  <si>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</si>
  <si>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</si>
  <si>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</si>
  <si>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</si>
  <si>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</si>
  <si>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</si>
  <si>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</si>
  <si>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</si>
  <si>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</si>
  <si>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</si>
  <si>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</si>
  <si>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</si>
  <si>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</si>
  <si>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</si>
  <si>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</si>
  <si>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</si>
  <si>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</si>
  <si>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</si>
  <si>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</si>
  <si>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</si>
  <si>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</si>
  <si>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</si>
  <si>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</si>
  <si>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</si>
  <si>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</si>
  <si>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</si>
  <si>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</si>
  <si>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</si>
  <si>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</si>
  <si>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</si>
  <si>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</si>
  <si>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</si>
  <si>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</si>
  <si>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</si>
  <si>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</si>
  <si>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</si>
  <si>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</si>
  <si>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</si>
  <si>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</si>
  <si>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</si>
  <si>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</si>
  <si>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</si>
  <si>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</si>
  <si>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</si>
  <si>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</si>
  <si>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</si>
  <si>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</si>
  <si>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</si>
  <si>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</si>
  <si>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</si>
  <si>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</si>
  <si>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</si>
  <si>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</si>
  <si>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</si>
  <si>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</si>
  <si>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</si>
  <si>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</si>
  <si>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</si>
  <si>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</si>
  <si>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</si>
  <si>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</si>
  <si>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</si>
  <si>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</si>
  <si>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</si>
  <si>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</si>
  <si>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</si>
  <si>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</si>
  <si>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</si>
  <si>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</si>
  <si>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</si>
  <si>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</si>
  <si>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</si>
  <si>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</si>
  <si>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</si>
  <si>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</si>
  <si>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</si>
  <si>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</si>
  <si>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</si>
  <si>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</si>
  <si>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</si>
  <si>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</si>
  <si>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</si>
  <si>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</si>
  <si>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</si>
  <si>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</si>
  <si>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</si>
  <si>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</si>
  <si>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</si>
  <si>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</si>
  <si>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</si>
  <si>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</si>
  <si>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</si>
  <si>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</si>
  <si>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</si>
  <si>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</si>
  <si>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</si>
  <si>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</si>
  <si>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</si>
  <si>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</si>
  <si>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</si>
  <si>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</si>
  <si>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</si>
  <si>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</si>
  <si>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</si>
  <si>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</si>
  <si>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</si>
  <si>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</si>
  <si>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</si>
  <si>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</si>
  <si>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</si>
  <si>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</si>
  <si>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</si>
  <si>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</si>
  <si>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</si>
  <si>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</si>
  <si>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</si>
  <si>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</si>
  <si>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</si>
  <si>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</si>
  <si>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</si>
  <si>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</si>
  <si>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</si>
  <si>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</si>
  <si>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</si>
  <si>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</si>
  <si>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</si>
  <si>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</si>
  <si>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</si>
  <si>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</si>
  <si>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</si>
  <si>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</si>
  <si>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</si>
  <si>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</si>
  <si>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</si>
  <si>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</si>
  <si>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</si>
  <si>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</si>
  <si>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</si>
  <si>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</si>
  <si>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</si>
  <si>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</si>
  <si>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</si>
  <si>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</si>
  <si>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</si>
  <si>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</si>
  <si>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</si>
  <si>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</si>
  <si>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</si>
  <si>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</si>
  <si>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</si>
  <si>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</si>
  <si>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</si>
  <si>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</si>
  <si>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</si>
  <si>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</si>
  <si>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</si>
  <si>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</si>
  <si>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</si>
  <si>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</si>
  <si>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</si>
  <si>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</si>
  <si>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</si>
  <si>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</si>
  <si>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</si>
  <si>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</si>
  <si>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</si>
  <si>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</si>
  <si>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</si>
  <si>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</si>
  <si>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</si>
  <si>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</si>
  <si>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</si>
  <si>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</si>
  <si>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</si>
  <si>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</si>
  <si>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</si>
  <si>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</si>
  <si>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</si>
  <si>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</si>
  <si>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</si>
  <si>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</si>
  <si>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</si>
  <si>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</si>
  <si>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</si>
  <si>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</si>
  <si>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</si>
  <si>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</si>
  <si>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</si>
  <si>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</si>
  <si>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</si>
  <si>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</si>
  <si>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</si>
  <si>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</si>
  <si>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</si>
  <si>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</si>
  <si>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</si>
  <si>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</si>
  <si>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</si>
  <si>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</si>
  <si>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</si>
  <si>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</si>
  <si>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</si>
  <si>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</si>
  <si>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</si>
  <si>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</si>
  <si>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</si>
  <si>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</si>
  <si>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</si>
  <si>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</si>
  <si>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</si>
  <si>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</si>
  <si>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</si>
  <si>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</si>
  <si>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</si>
  <si>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</si>
  <si>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</si>
  <si>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</si>
  <si>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</si>
  <si>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</si>
  <si>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</si>
  <si>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</si>
  <si>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</si>
  <si>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</si>
  <si>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</si>
  <si>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</si>
  <si>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</si>
  <si>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</si>
  <si>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</si>
  <si>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</si>
  <si>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</si>
  <si>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</si>
  <si>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</si>
  <si>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</si>
  <si>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</si>
  <si>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</si>
  <si>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</si>
  <si>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</si>
  <si>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</si>
  <si>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</si>
  <si>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</si>
  <si>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</si>
  <si>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</si>
  <si>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</si>
  <si>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</si>
  <si>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</si>
  <si>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</si>
  <si>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</si>
  <si>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</si>
  <si>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</si>
  <si>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</si>
  <si>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</si>
  <si>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</si>
  <si>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</si>
  <si>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</si>
  <si>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</si>
  <si>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</si>
  <si>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</si>
  <si>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</si>
  <si>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</si>
  <si>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</si>
  <si>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</si>
  <si>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</si>
  <si>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</si>
  <si>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</si>
  <si>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</si>
  <si>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</si>
  <si>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</si>
  <si>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</si>
  <si>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</si>
  <si>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</si>
  <si>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</si>
  <si>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</si>
  <si>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</si>
  <si>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</si>
  <si>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</si>
  <si>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</si>
  <si>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</si>
  <si>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</si>
  <si>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</si>
  <si>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</si>
  <si>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</si>
  <si>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</si>
  <si>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</si>
  <si>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</si>
  <si>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</si>
  <si>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</si>
  <si>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</si>
  <si>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</si>
  <si>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</si>
  <si>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</si>
  <si>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</si>
  <si>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</si>
  <si>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</si>
  <si>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</si>
  <si>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</si>
  <si>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</si>
  <si>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</si>
  <si>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</si>
  <si>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</si>
  <si>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</si>
  <si>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</si>
  <si>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</si>
  <si>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</si>
  <si>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</si>
  <si>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</si>
  <si>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</si>
  <si>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</si>
  <si>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</si>
  <si>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</si>
  <si>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</si>
  <si>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</si>
  <si>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</si>
  <si>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</si>
  <si>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</si>
  <si>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</si>
  <si>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</si>
  <si>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</si>
  <si>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</si>
  <si>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</si>
  <si>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</si>
  <si>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</si>
  <si>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</si>
  <si>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</si>
  <si>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</si>
  <si>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</si>
  <si>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</si>
  <si>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</si>
  <si>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</si>
  <si>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</si>
  <si>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</si>
  <si>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</si>
  <si>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</si>
  <si>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</si>
  <si>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</si>
  <si>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</si>
  <si>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</si>
  <si>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</si>
  <si>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</si>
  <si>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</si>
  <si>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</si>
  <si>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</si>
  <si>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</si>
  <si>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</si>
  <si>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</si>
  <si>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</si>
  <si>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</si>
  <si>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</si>
  <si>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</si>
  <si>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</si>
  <si>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</si>
  <si>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</si>
  <si>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</si>
  <si>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</si>
  <si>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</si>
  <si>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</si>
  <si>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</si>
  <si>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</si>
  <si>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</si>
  <si>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</si>
  <si>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</si>
  <si>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</si>
  <si>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</si>
  <si>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</si>
  <si>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</si>
  <si>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</si>
  <si>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</si>
  <si>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</si>
  <si>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</si>
  <si>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</si>
  <si>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</si>
  <si>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</si>
  <si>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</si>
  <si>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</si>
  <si>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</si>
  <si>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</si>
  <si>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</si>
  <si>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</si>
  <si>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</si>
  <si>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</si>
  <si>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</si>
  <si>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</si>
  <si>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</si>
  <si>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</si>
  <si>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</si>
  <si>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</si>
  <si>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</si>
  <si>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</si>
  <si>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</si>
  <si>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</si>
  <si>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</si>
  <si>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</si>
  <si>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</si>
  <si>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</si>
  <si>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</si>
  <si>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</si>
  <si>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</si>
  <si>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</si>
  <si>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</si>
  <si>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</si>
  <si>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</si>
  <si>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</si>
  <si>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</si>
  <si>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</si>
  <si>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</si>
  <si>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</si>
  <si>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</si>
  <si>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</si>
  <si>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</si>
  <si>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</si>
  <si>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</si>
  <si>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</si>
  <si>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</si>
  <si>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</si>
  <si>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</si>
  <si>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</si>
  <si>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</si>
  <si>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</si>
  <si>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</si>
  <si>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</si>
  <si>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</si>
  <si>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</si>
  <si>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</si>
  <si>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</si>
  <si>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</si>
  <si>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</si>
  <si>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</si>
  <si>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</si>
  <si>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</si>
  <si>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</si>
  <si>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</si>
  <si>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</si>
  <si>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</si>
  <si>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</si>
  <si>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</si>
  <si>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</si>
  <si>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</si>
  <si>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</si>
  <si>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</si>
  <si>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</si>
  <si>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</si>
  <si>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</si>
  <si>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</si>
  <si>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</si>
  <si>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</si>
  <si>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</si>
  <si>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</si>
  <si>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</si>
  <si>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</si>
  <si>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</si>
  <si>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</si>
  <si>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</si>
  <si>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</si>
  <si>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</si>
  <si>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</si>
  <si>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</si>
  <si>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</si>
  <si>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</si>
  <si>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</si>
  <si>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</si>
  <si>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</si>
  <si>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</si>
  <si>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</si>
  <si>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</si>
  <si>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</si>
  <si>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</si>
  <si>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</si>
  <si>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</si>
  <si>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</si>
  <si>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</si>
  <si>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</si>
  <si>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</si>
  <si>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</si>
  <si>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</si>
  <si>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</si>
  <si>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</si>
  <si>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</si>
  <si>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</si>
  <si>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</si>
  <si>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</si>
  <si>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</si>
  <si>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</si>
  <si>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</si>
  <si>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</si>
  <si>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</si>
  <si>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</si>
  <si>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</si>
  <si>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</si>
  <si>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</si>
  <si>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</si>
  <si>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</si>
  <si>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</si>
  <si>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</si>
  <si>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</si>
  <si>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</si>
  <si>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</si>
  <si>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</si>
  <si>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</si>
  <si>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</si>
  <si>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</si>
  <si>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</si>
  <si>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</si>
  <si>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</si>
  <si>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</si>
  <si>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</si>
  <si>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</si>
  <si>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</si>
  <si>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</si>
  <si>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</si>
  <si>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</si>
  <si>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</si>
  <si>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</si>
  <si>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</si>
  <si>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</si>
  <si>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</si>
  <si>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</si>
  <si>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</si>
  <si>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</si>
  <si>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</si>
  <si>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</si>
  <si>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</si>
  <si>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</si>
  <si>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</si>
  <si>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</si>
  <si>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</si>
  <si>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</si>
  <si>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</si>
  <si>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</si>
  <si>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</si>
  <si>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</si>
  <si>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</si>
  <si>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</si>
  <si>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</si>
  <si>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</si>
  <si>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</si>
  <si>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</si>
  <si>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</si>
  <si>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</si>
  <si>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</si>
  <si>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</si>
  <si>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</si>
  <si>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</si>
  <si>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</si>
  <si>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</si>
  <si>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</si>
  <si>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</si>
  <si>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</si>
  <si>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</si>
  <si>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</si>
  <si>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</si>
  <si>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</si>
  <si>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</si>
  <si>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</si>
  <si>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</si>
  <si>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</si>
  <si>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</si>
  <si>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</si>
  <si>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</si>
  <si>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</si>
  <si>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</si>
  <si>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</si>
  <si>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</si>
  <si>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</si>
  <si>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</si>
  <si>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</si>
  <si>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</si>
  <si>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</si>
  <si>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</si>
  <si>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</si>
  <si>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</si>
  <si>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</si>
  <si>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</si>
  <si>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</si>
  <si>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</si>
  <si>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</si>
  <si>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</si>
  <si>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</si>
  <si>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</si>
  <si>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</si>
  <si>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</si>
  <si>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</si>
  <si>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</si>
  <si>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</si>
  <si>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</si>
  <si>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</si>
  <si>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</si>
  <si>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</si>
  <si>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</si>
  <si>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</si>
  <si>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</si>
  <si>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</si>
  <si>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</si>
  <si>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</si>
  <si>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</si>
  <si>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</si>
  <si>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</si>
  <si>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</si>
  <si>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</si>
  <si>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</si>
  <si>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</si>
  <si>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</si>
  <si>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</si>
  <si>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</si>
  <si>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</si>
  <si>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</si>
  <si>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</si>
  <si>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</si>
  <si>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</si>
  <si>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</si>
  <si>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</si>
  <si>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</si>
  <si>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</si>
  <si>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</si>
  <si>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</si>
  <si>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</si>
  <si>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</si>
  <si>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</si>
  <si>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</si>
  <si>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</si>
  <si>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</si>
  <si>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</si>
  <si>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</si>
  <si>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</si>
  <si>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</si>
  <si>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</si>
  <si>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</si>
  <si>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</si>
  <si>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</si>
  <si>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</si>
  <si>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</si>
  <si>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</si>
  <si>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</si>
  <si>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</si>
  <si>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</si>
  <si>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</si>
  <si>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</si>
  <si>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</si>
  <si>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</si>
  <si>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</si>
  <si>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</si>
  <si>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</si>
  <si>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</si>
  <si>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</si>
  <si>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</si>
  <si>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</si>
  <si>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</si>
  <si>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</si>
  <si>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</si>
  <si>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</si>
  <si>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</si>
  <si>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</si>
  <si>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</si>
  <si>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</si>
  <si>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</si>
  <si>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</si>
  <si>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</si>
  <si>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</si>
  <si>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</si>
  <si>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</si>
  <si>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</si>
  <si>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</si>
  <si>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</si>
  <si>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</si>
  <si>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</si>
  <si>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</si>
  <si>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</si>
  <si>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</si>
  <si>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</si>
  <si>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</si>
  <si>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</si>
  <si>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</si>
  <si>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</si>
  <si>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</si>
  <si>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</si>
  <si>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</si>
  <si>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</si>
  <si>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</si>
  <si>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</si>
  <si>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</si>
  <si>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</si>
  <si>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</si>
  <si>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</si>
  <si>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</si>
  <si>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</si>
  <si>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</si>
  <si>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</si>
  <si>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</si>
  <si>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</si>
  <si>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</si>
  <si>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</si>
  <si>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</si>
  <si>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</si>
  <si>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</si>
  <si>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</si>
  <si>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</si>
  <si>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</si>
  <si>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</si>
  <si>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</si>
  <si>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</si>
  <si>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</si>
  <si>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</si>
  <si>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</si>
  <si>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</si>
  <si>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</si>
  <si>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</si>
  <si>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</si>
  <si>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</si>
  <si>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</si>
  <si>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</si>
  <si>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</si>
  <si>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</si>
  <si>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</si>
  <si>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</si>
  <si>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</si>
  <si>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</si>
  <si>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</si>
  <si>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</si>
  <si>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</si>
  <si>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</si>
  <si>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</si>
  <si>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</si>
  <si>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</si>
  <si>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</si>
  <si>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</si>
  <si>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</si>
  <si>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</si>
  <si>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</si>
  <si>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</si>
  <si>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</si>
  <si>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</si>
  <si>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</si>
  <si>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</si>
  <si>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</si>
  <si>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</si>
  <si>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</si>
  <si>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</si>
  <si>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</si>
  <si>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</si>
  <si>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</si>
  <si>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</si>
  <si>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</si>
  <si>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</si>
  <si>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</si>
  <si>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</si>
  <si>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</si>
  <si>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</si>
  <si>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</si>
  <si>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</si>
  <si>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</si>
  <si>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</si>
  <si>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</si>
  <si>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</si>
  <si>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</si>
  <si>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</si>
  <si>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</si>
  <si>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</si>
  <si>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</si>
  <si>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</si>
  <si>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</si>
  <si>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</si>
  <si>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</si>
  <si>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</si>
  <si>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</si>
  <si>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</si>
  <si>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</si>
  <si>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</si>
  <si>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</si>
  <si>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</si>
  <si>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</si>
  <si>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</si>
  <si>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</si>
  <si>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</si>
  <si>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</si>
  <si>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</si>
  <si>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</si>
  <si>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</si>
  <si>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</si>
  <si>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</si>
  <si>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</si>
  <si>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</si>
  <si>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</si>
  <si>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</si>
  <si>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</si>
  <si>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</si>
  <si>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</si>
  <si>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</si>
  <si>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</si>
  <si>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</si>
  <si>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</si>
  <si>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</si>
  <si>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</si>
  <si>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</si>
  <si>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</si>
  <si>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</si>
  <si>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</si>
  <si>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</si>
  <si>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</si>
  <si>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</si>
  <si>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</si>
  <si>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</si>
  <si>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</si>
  <si>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</si>
  <si>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</si>
  <si>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</si>
  <si>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</si>
  <si>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</si>
  <si>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</si>
  <si>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</si>
  <si>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</si>
  <si>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</si>
  <si>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</si>
  <si>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</si>
  <si>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</si>
  <si>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</si>
  <si>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</si>
  <si>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</si>
  <si>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</si>
  <si>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</si>
  <si>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</si>
  <si>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</si>
  <si>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</si>
  <si>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</si>
  <si>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</si>
  <si>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</si>
  <si>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</si>
  <si>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</si>
  <si>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</si>
  <si>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</si>
  <si>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</si>
  <si>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</si>
  <si>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</si>
  <si>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</si>
  <si>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</si>
  <si>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</si>
  <si>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</si>
  <si>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</si>
  <si>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</si>
  <si>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</si>
  <si>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</si>
  <si>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</si>
  <si>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</si>
  <si>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</si>
  <si>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</si>
  <si>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</si>
  <si>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</si>
  <si>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</si>
  <si>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</si>
  <si>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</si>
  <si>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</si>
  <si>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</si>
  <si>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</si>
  <si>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</si>
  <si>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</si>
  <si>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</si>
  <si>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</si>
  <si>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</si>
  <si>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</si>
  <si>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</si>
  <si>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</si>
  <si>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</si>
  <si>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</si>
  <si>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</si>
  <si>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</si>
  <si>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</si>
  <si>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</si>
  <si>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</si>
  <si>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</si>
  <si>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</si>
  <si>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</si>
  <si>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</si>
  <si>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</si>
  <si>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</si>
  <si>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</si>
  <si>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</si>
  <si>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</si>
  <si>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</si>
  <si>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</si>
  <si>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</si>
  <si>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</si>
  <si>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</si>
  <si>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</si>
  <si>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</si>
  <si>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</si>
  <si>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</si>
  <si>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</si>
  <si>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</si>
  <si>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</si>
  <si>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</si>
  <si>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</si>
  <si>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</si>
  <si>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</si>
  <si>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</si>
  <si>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</si>
  <si>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</si>
  <si>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</si>
  <si>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</si>
  <si>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</si>
  <si>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</si>
  <si>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</si>
  <si>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</si>
  <si>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</si>
  <si>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</si>
  <si>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</si>
  <si>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</si>
  <si>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</si>
  <si>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</si>
  <si>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</si>
  <si>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</si>
  <si>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</si>
  <si>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</si>
  <si>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</si>
  <si>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</si>
  <si>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</si>
  <si>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</si>
  <si>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</si>
  <si>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</si>
  <si>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</si>
  <si>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</si>
  <si>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</si>
  <si>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</si>
  <si>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</si>
  <si>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</si>
  <si>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</si>
  <si>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</si>
  <si>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</si>
  <si>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</si>
  <si>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</si>
  <si>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</si>
  <si>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</si>
  <si>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</si>
  <si>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</si>
  <si>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</si>
  <si>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</si>
  <si>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</si>
  <si>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</si>
  <si>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</si>
  <si>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</si>
  <si>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</si>
  <si>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</si>
  <si>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</si>
  <si>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</si>
  <si>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</si>
  <si>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</si>
  <si>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</si>
  <si>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</si>
  <si>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</si>
  <si>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</si>
  <si>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</si>
  <si>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</si>
  <si>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</si>
  <si>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</si>
  <si>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</si>
  <si>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</si>
  <si>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</si>
  <si>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</si>
  <si>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</si>
  <si>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</si>
  <si>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</si>
  <si>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</si>
  <si>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</si>
  <si>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</si>
  <si>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</si>
  <si>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</si>
  <si>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</si>
  <si>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</si>
  <si>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</si>
  <si>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</si>
  <si>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</si>
  <si>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</si>
  <si>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</si>
  <si>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</si>
  <si>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</si>
  <si>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</si>
  <si>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</si>
  <si>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</si>
  <si>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</si>
  <si>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</si>
  <si>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</si>
  <si>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</si>
  <si>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</si>
  <si>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</si>
  <si>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</si>
  <si>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</si>
  <si>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</si>
  <si>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</si>
  <si>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</si>
  <si>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</si>
  <si>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</si>
  <si>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</si>
  <si>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</si>
  <si>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</si>
  <si>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</si>
  <si>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</si>
  <si>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</si>
  <si>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</si>
  <si>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</si>
  <si>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</si>
  <si>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</si>
  <si>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</si>
  <si>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</si>
  <si>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</si>
  <si>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</si>
  <si>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</si>
  <si>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</si>
  <si>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</si>
  <si>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</si>
  <si>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</si>
  <si>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</si>
  <si>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</si>
  <si>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</si>
  <si>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</si>
  <si>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</si>
  <si>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</si>
  <si>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</si>
  <si>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</si>
  <si>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</si>
  <si>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</si>
  <si>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</si>
  <si>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</si>
  <si>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</si>
  <si>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</si>
  <si>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</si>
  <si>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</si>
  <si>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</si>
  <si>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</si>
  <si>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</si>
  <si>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</si>
  <si>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</si>
  <si>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</si>
  <si>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</si>
  <si>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</si>
  <si>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</si>
  <si>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</si>
  <si>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</si>
  <si>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</si>
  <si>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</si>
  <si>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</si>
  <si>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</si>
  <si>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</si>
  <si>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</si>
  <si>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</si>
  <si>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</si>
  <si>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</si>
  <si>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</si>
  <si>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</si>
  <si>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</si>
  <si>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</si>
  <si>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</si>
  <si>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</si>
  <si>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</si>
  <si>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</si>
  <si>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</si>
  <si>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</si>
  <si>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</si>
  <si>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</si>
  <si>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</si>
  <si>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</si>
  <si>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</si>
  <si>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</si>
  <si>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</si>
  <si>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</si>
  <si>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</si>
  <si>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</si>
  <si>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</si>
  <si>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</si>
  <si>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</si>
  <si>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</si>
  <si>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</si>
  <si>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</si>
  <si>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</si>
  <si>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</si>
  <si>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</si>
  <si>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</si>
  <si>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</si>
  <si>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</si>
  <si>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</si>
  <si>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</si>
  <si>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</si>
  <si>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</si>
  <si>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</si>
  <si>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</si>
  <si>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</si>
  <si>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</si>
  <si>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</si>
  <si>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</si>
  <si>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</si>
  <si>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</si>
  <si>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</si>
  <si>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</si>
  <si>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</si>
  <si>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</si>
  <si>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</si>
  <si>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</si>
  <si>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</si>
  <si>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</si>
  <si>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</si>
  <si>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</si>
  <si>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</si>
  <si>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</si>
  <si>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</si>
  <si>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</si>
  <si>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</si>
  <si>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</si>
  <si>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</si>
  <si>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</si>
  <si>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</si>
  <si>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</si>
  <si>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</si>
  <si>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</si>
  <si>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</si>
  <si>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</si>
  <si>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</si>
  <si>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</si>
  <si>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</si>
  <si>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</si>
  <si>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</si>
  <si>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</si>
  <si>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</si>
  <si>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</si>
  <si>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</si>
  <si>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</si>
  <si>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</si>
  <si>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</si>
  <si>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</si>
  <si>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</si>
  <si>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</si>
  <si>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</si>
  <si>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</si>
  <si>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</si>
  <si>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</si>
  <si>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</si>
  <si>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</si>
  <si>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</si>
  <si>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</si>
  <si>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</si>
  <si>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</si>
  <si>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</si>
  <si>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</si>
  <si>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</si>
  <si>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</si>
  <si>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</si>
  <si>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</si>
  <si>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</si>
  <si>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</si>
  <si>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</si>
  <si>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</si>
  <si>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</si>
  <si>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</si>
  <si>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</si>
  <si>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</si>
  <si>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</si>
  <si>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</si>
  <si>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</si>
  <si>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</si>
  <si>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</si>
  <si>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</si>
  <si>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</si>
  <si>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</si>
  <si>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</si>
  <si>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</si>
  <si>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</si>
  <si>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</si>
  <si>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</si>
  <si>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</si>
  <si>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</si>
  <si>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</si>
  <si>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</si>
  <si>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</si>
  <si>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</si>
  <si>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</si>
  <si>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</si>
  <si>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</si>
  <si>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</si>
  <si>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</si>
  <si>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</si>
  <si>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</si>
  <si>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</si>
  <si>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</si>
  <si>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</si>
  <si>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</si>
  <si>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</si>
  <si>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</si>
  <si>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</si>
  <si>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</si>
  <si>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</si>
  <si>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</si>
  <si>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</si>
  <si>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</si>
  <si>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</si>
  <si>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</si>
  <si>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</si>
  <si>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</si>
  <si>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</si>
  <si>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</si>
  <si>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</si>
  <si>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</si>
  <si>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</si>
  <si>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</si>
  <si>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</si>
  <si>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</si>
  <si>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</si>
  <si>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</si>
  <si>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</si>
  <si>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</si>
  <si>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</si>
  <si>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</si>
  <si>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</si>
  <si>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</si>
  <si>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</si>
  <si>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</si>
  <si>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</si>
  <si>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</si>
  <si>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</si>
  <si>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</si>
  <si>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</si>
  <si>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</si>
  <si>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</si>
  <si>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</si>
  <si>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</si>
  <si>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</si>
  <si>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</si>
  <si>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</si>
  <si>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</si>
  <si>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</si>
  <si>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</si>
  <si>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</si>
  <si>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</si>
  <si>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</si>
  <si>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</si>
  <si>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</si>
  <si>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</si>
  <si>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</si>
  <si>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</si>
  <si>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</si>
  <si>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</si>
  <si>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</si>
  <si>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</si>
  <si>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</si>
  <si>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</si>
  <si>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</si>
  <si>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</si>
  <si>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</si>
  <si>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</si>
  <si>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</si>
  <si>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</si>
  <si>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</si>
  <si>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</si>
  <si>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</si>
  <si>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</si>
  <si>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</si>
  <si>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</si>
  <si>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</si>
  <si>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</si>
  <si>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</si>
  <si>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</si>
  <si>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</si>
  <si>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</si>
  <si>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</si>
  <si>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</si>
  <si>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</si>
  <si>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</si>
  <si>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</si>
  <si>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</si>
  <si>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</si>
  <si>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</si>
  <si>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</si>
  <si>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</si>
  <si>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</si>
  <si>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</si>
  <si>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</si>
  <si>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</si>
  <si>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</si>
  <si>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</si>
  <si>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</si>
  <si>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</si>
  <si>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</si>
  <si>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</si>
  <si>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</si>
  <si>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</si>
  <si>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</si>
  <si>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</si>
  <si>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</si>
  <si>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</si>
  <si>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</si>
  <si>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</si>
  <si>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</si>
  <si>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</si>
  <si>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</si>
  <si>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</si>
  <si>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</si>
  <si>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</si>
  <si>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</si>
  <si>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</si>
  <si>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</si>
  <si>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</si>
  <si>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</si>
  <si>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</si>
  <si>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</si>
  <si>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</si>
  <si>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</si>
  <si>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</si>
  <si>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</si>
  <si>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</si>
  <si>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</si>
  <si>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</si>
  <si>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</si>
  <si>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</si>
  <si>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</si>
  <si>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</si>
  <si>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</si>
  <si>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</si>
  <si>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</si>
  <si>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</si>
  <si>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</si>
  <si>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</si>
  <si>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</si>
  <si>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</si>
  <si>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</si>
  <si>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</si>
  <si>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</si>
  <si>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</si>
  <si>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</si>
  <si>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</si>
  <si>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</si>
  <si>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</si>
  <si>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</si>
  <si>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</si>
  <si>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</si>
  <si>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</si>
  <si>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</si>
  <si>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</si>
  <si>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</si>
  <si>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</si>
  <si>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</si>
  <si>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</si>
  <si>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</si>
  <si>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</si>
  <si>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</si>
  <si>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</si>
  <si>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</si>
  <si>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</si>
  <si>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</si>
  <si>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</si>
  <si>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</si>
  <si>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</si>
  <si>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</si>
  <si>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</si>
  <si>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</si>
  <si>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</si>
  <si>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</si>
  <si>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</si>
  <si>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</si>
  <si>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</si>
  <si>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</si>
  <si>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</si>
  <si>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</si>
  <si>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</si>
  <si>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</si>
  <si>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</si>
  <si>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</si>
  <si>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</si>
  <si>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</si>
  <si>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</si>
  <si>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</si>
  <si>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</si>
  <si>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</si>
  <si>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</si>
  <si>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</si>
  <si>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</si>
  <si>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</si>
  <si>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</si>
  <si>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</si>
  <si>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</si>
  <si>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</si>
  <si>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</si>
  <si>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</si>
  <si>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</si>
  <si>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</si>
  <si>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</si>
  <si>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</si>
  <si>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</si>
  <si>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</si>
  <si>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</si>
  <si>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</si>
  <si>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</si>
  <si>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</si>
  <si>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</si>
  <si>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</si>
  <si>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</si>
  <si>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</si>
  <si>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</si>
  <si>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</si>
  <si>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</si>
  <si>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</si>
  <si>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</si>
  <si>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</si>
  <si>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</si>
  <si>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</si>
  <si>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</si>
  <si>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</si>
  <si>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</si>
  <si>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</si>
  <si>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</si>
  <si>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</si>
  <si>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</si>
  <si>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</si>
  <si>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</si>
  <si>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</si>
  <si>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</si>
  <si>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</si>
  <si>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</si>
  <si>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</si>
  <si>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</si>
  <si>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</si>
  <si>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</si>
  <si>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</si>
  <si>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</si>
  <si>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</si>
  <si>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</si>
  <si>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</si>
  <si>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</si>
  <si>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</si>
  <si>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</si>
  <si>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</si>
  <si>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</si>
  <si>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</si>
  <si>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</si>
  <si>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</si>
  <si>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</si>
  <si>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</si>
  <si>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</si>
  <si>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</si>
  <si>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</si>
  <si>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</si>
  <si>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</si>
  <si>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</si>
  <si>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</si>
  <si>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</si>
  <si>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</si>
  <si>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</si>
  <si>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</si>
  <si>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</si>
  <si>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</si>
  <si>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</si>
  <si>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</si>
  <si>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</si>
  <si>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</si>
  <si>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</si>
  <si>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</si>
  <si>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</si>
  <si>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</si>
  <si>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</si>
  <si>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</si>
  <si>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</si>
  <si>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</si>
  <si>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</si>
  <si>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</si>
  <si>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</si>
  <si>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</si>
  <si>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</si>
  <si>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</si>
  <si>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</si>
  <si>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</si>
  <si>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</si>
  <si>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</si>
  <si>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</si>
  <si>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</si>
  <si>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</si>
  <si>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</si>
  <si>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</si>
  <si>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</si>
  <si>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</si>
  <si>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</si>
  <si>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</si>
  <si>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</si>
  <si>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</si>
  <si>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</si>
  <si>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</si>
  <si>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</si>
  <si>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</si>
  <si>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</si>
  <si>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</si>
  <si>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</si>
  <si>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</si>
  <si>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</si>
  <si>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</si>
  <si>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</si>
  <si>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</si>
  <si>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</si>
  <si>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</si>
  <si>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</si>
  <si>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</si>
  <si>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</si>
  <si>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</si>
  <si>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</si>
  <si>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</si>
  <si>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</si>
  <si>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</si>
  <si>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</si>
  <si>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</si>
  <si>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</si>
  <si>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</si>
  <si>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</si>
  <si>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</si>
  <si>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</si>
  <si>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</si>
  <si>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</si>
  <si>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</si>
  <si>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</si>
  <si>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</si>
  <si>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</si>
  <si>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</si>
  <si>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</si>
  <si>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</si>
  <si>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</si>
  <si>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</si>
  <si>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</si>
  <si>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</si>
  <si>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</si>
  <si>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</si>
  <si>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</si>
  <si>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</si>
  <si>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</si>
  <si>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</si>
  <si>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</si>
  <si>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</si>
  <si>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</si>
  <si>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</si>
  <si>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</si>
  <si>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</si>
  <si>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</si>
  <si>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</si>
  <si>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</si>
  <si>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</si>
  <si>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</si>
  <si>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</si>
  <si>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</si>
  <si>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</si>
  <si>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</si>
  <si>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</si>
  <si>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</si>
  <si>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</si>
  <si>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</si>
  <si>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</si>
  <si>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</si>
  <si>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</si>
  <si>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</si>
  <si>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</si>
  <si>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</si>
  <si>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</si>
  <si>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</si>
  <si>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</si>
  <si>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</si>
  <si>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</si>
  <si>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</si>
  <si>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</si>
  <si>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</si>
  <si>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</si>
  <si>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</si>
  <si>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</si>
  <si>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</si>
  <si>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</si>
  <si>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</si>
  <si>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</si>
  <si>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</si>
  <si>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</si>
  <si>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</si>
  <si>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</si>
  <si>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</si>
  <si>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</si>
  <si>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</si>
  <si>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</si>
  <si>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</si>
  <si>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</si>
  <si>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</si>
  <si>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</si>
  <si>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</si>
  <si>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</si>
  <si>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</si>
  <si>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</si>
  <si>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</si>
  <si>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</si>
  <si>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</si>
  <si>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</si>
  <si>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</si>
  <si>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</si>
  <si>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</si>
  <si>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</si>
  <si>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</si>
  <si>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</si>
  <si>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</si>
  <si>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</si>
  <si>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</si>
  <si>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</si>
  <si>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</si>
  <si>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</si>
  <si>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</si>
  <si>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</si>
  <si>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</si>
  <si>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</si>
  <si>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</si>
  <si>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</si>
  <si>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</si>
  <si>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</si>
  <si>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</si>
  <si>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</si>
  <si>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</si>
  <si>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</si>
  <si>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</si>
  <si>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</si>
  <si>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</si>
  <si>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</si>
  <si>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</si>
  <si>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</si>
  <si>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</si>
  <si>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</si>
  <si>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</si>
  <si>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</si>
  <si>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</si>
  <si>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</si>
  <si>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</si>
  <si>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</si>
  <si>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</si>
  <si>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</si>
  <si>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</si>
  <si>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</si>
  <si>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</si>
  <si>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</si>
  <si>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</si>
  <si>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</si>
  <si>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</si>
  <si>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</si>
  <si>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</si>
  <si>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</si>
  <si>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</si>
  <si>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</si>
  <si>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</si>
  <si>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</si>
  <si>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</si>
  <si>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</si>
  <si>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</si>
  <si>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</si>
  <si>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</si>
  <si>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</si>
  <si>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</si>
  <si>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</si>
  <si>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</si>
  <si>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</si>
  <si>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</si>
  <si>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</si>
  <si>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</si>
  <si>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</si>
  <si>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</si>
  <si>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</si>
  <si>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</si>
  <si>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</si>
  <si>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</si>
  <si>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</si>
  <si>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</si>
  <si>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</si>
  <si>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</si>
  <si>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</si>
  <si>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</si>
  <si>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</si>
  <si>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</si>
  <si>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</si>
  <si>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</si>
  <si>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</si>
  <si>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</si>
  <si>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</si>
  <si>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</si>
  <si>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</si>
  <si>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</si>
  <si>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</si>
  <si>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</si>
  <si>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</si>
  <si>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</si>
  <si>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</si>
  <si>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</si>
  <si>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</si>
  <si>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</si>
  <si>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</si>
  <si>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</si>
  <si>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</si>
  <si>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</si>
  <si>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</si>
  <si>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</si>
  <si>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</si>
  <si>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</si>
  <si>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</si>
  <si>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</si>
  <si>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</si>
  <si>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</si>
  <si>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</si>
  <si>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</si>
  <si>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</si>
  <si>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</si>
  <si>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</si>
  <si>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</si>
  <si>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</si>
  <si>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</si>
  <si>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</si>
  <si>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</si>
  <si>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</si>
  <si>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</si>
  <si>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</si>
  <si>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</si>
  <si>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</si>
  <si>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</si>
  <si>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</si>
  <si>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</si>
  <si>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</si>
  <si>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</si>
  <si>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</si>
  <si>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</si>
  <si>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</si>
  <si>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</si>
  <si>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</si>
  <si>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</si>
  <si>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</si>
  <si>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</si>
  <si>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</si>
  <si>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</si>
  <si>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</si>
  <si>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</si>
  <si>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</si>
  <si>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</si>
  <si>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</si>
  <si>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</si>
  <si>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</si>
  <si>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</si>
  <si>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</si>
  <si>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</si>
  <si>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</si>
  <si>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</si>
  <si>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</si>
  <si>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</si>
  <si>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</si>
  <si>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</si>
  <si>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</si>
  <si>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</si>
  <si>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</si>
  <si>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</si>
  <si>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</si>
  <si>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</si>
  <si>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</si>
  <si>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</si>
  <si>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</si>
  <si>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</si>
  <si>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</si>
  <si>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</si>
  <si>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</si>
  <si>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</si>
  <si>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</si>
  <si>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</si>
  <si>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</si>
  <si>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</si>
  <si>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</si>
  <si>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</si>
  <si>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</si>
  <si>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</si>
  <si>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</si>
  <si>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</si>
  <si>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</si>
  <si>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</si>
  <si>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</si>
  <si>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</si>
  <si>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</si>
  <si>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</si>
  <si>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</si>
  <si>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</si>
  <si>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</si>
  <si>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</si>
  <si>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</si>
  <si>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</si>
  <si>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</si>
  <si>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</si>
  <si>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</si>
  <si>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</si>
  <si>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</si>
  <si>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</si>
  <si>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</si>
  <si>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</si>
  <si>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</si>
  <si>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</si>
  <si>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</si>
  <si>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</si>
  <si>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</si>
  <si>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</si>
  <si>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</si>
  <si>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</si>
  <si>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</si>
  <si>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</si>
  <si>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</si>
  <si>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</si>
  <si>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</si>
  <si>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</si>
  <si>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</si>
  <si>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</si>
  <si>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</si>
  <si>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</si>
  <si>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</si>
  <si>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</si>
  <si>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</si>
  <si>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</si>
  <si>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</si>
  <si>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</si>
  <si>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</si>
  <si>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</si>
  <si>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</si>
  <si>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</si>
  <si>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</si>
  <si>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</si>
  <si>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</si>
  <si>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</si>
  <si>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</si>
  <si>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</si>
  <si>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</si>
  <si>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</si>
  <si>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</si>
  <si>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</si>
  <si>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</si>
  <si>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</si>
  <si>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</si>
  <si>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</si>
  <si>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</si>
  <si>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</si>
  <si>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</si>
  <si>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</si>
  <si>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</si>
  <si>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</si>
  <si>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</si>
  <si>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</si>
  <si>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</si>
  <si>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</si>
  <si>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</si>
  <si>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</si>
  <si>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</si>
  <si>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</si>
  <si>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</si>
  <si>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</si>
  <si>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</si>
  <si>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</si>
  <si>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</si>
  <si>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</si>
  <si>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</si>
  <si>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</si>
  <si>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</si>
  <si>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</si>
  <si>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</si>
  <si>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</si>
  <si>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</si>
  <si>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</si>
  <si>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</si>
  <si>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</si>
  <si>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</si>
  <si>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</si>
  <si>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</si>
  <si>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</si>
  <si>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</si>
  <si>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</si>
  <si>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</si>
  <si>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</si>
  <si>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</si>
  <si>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</si>
  <si>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</si>
  <si>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</si>
  <si>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</si>
  <si>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</si>
  <si>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</si>
  <si>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</si>
  <si>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</si>
  <si>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</si>
  <si>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</si>
  <si>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</si>
  <si>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</si>
  <si>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</si>
  <si>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</si>
  <si>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</si>
  <si>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</si>
  <si>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</si>
  <si>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</si>
  <si>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</si>
  <si>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</si>
  <si>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</si>
  <si>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</si>
  <si>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</si>
  <si>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</si>
  <si>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</si>
  <si>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</si>
  <si>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</si>
  <si>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</si>
  <si>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</si>
  <si>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</si>
  <si>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</si>
  <si>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</si>
  <si>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</si>
  <si>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</si>
  <si>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</si>
  <si>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</si>
  <si>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</si>
  <si>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</si>
  <si>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</si>
  <si>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</si>
  <si>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</si>
  <si>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</si>
  <si>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</si>
  <si>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</si>
  <si>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</si>
  <si>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</si>
  <si>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</si>
  <si>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</si>
  <si>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</si>
  <si>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</si>
  <si>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</si>
  <si>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</si>
  <si>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</si>
  <si>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</si>
  <si>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</si>
  <si>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</si>
  <si>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</si>
  <si>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</si>
  <si>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</si>
  <si>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</si>
  <si>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</si>
  <si>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</si>
  <si>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</si>
  <si>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</si>
  <si>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</si>
  <si>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</si>
  <si>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</si>
  <si>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</si>
  <si>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</si>
  <si>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</si>
  <si>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</si>
  <si>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</si>
  <si>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</si>
  <si>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</si>
  <si>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</si>
  <si>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</si>
  <si>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</si>
  <si>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</si>
  <si>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</si>
  <si>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</si>
  <si>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</si>
  <si>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</si>
  <si>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</si>
  <si>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</si>
  <si>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</si>
  <si>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</si>
  <si>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</si>
  <si>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</si>
  <si>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</si>
  <si>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</si>
  <si>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</si>
  <si>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</si>
  <si>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</si>
  <si>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</si>
  <si>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</si>
  <si>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</si>
  <si>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</si>
  <si>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</si>
  <si>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</si>
  <si>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</si>
  <si>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</si>
  <si>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</si>
  <si>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</si>
  <si>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</si>
  <si>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</si>
  <si>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</si>
  <si>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</si>
  <si>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</si>
  <si>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</si>
  <si>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</si>
  <si>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</si>
  <si>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</si>
  <si>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</si>
  <si>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</si>
  <si>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</si>
  <si>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</si>
  <si>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</si>
  <si>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</si>
  <si>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</si>
  <si>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</si>
  <si>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</si>
  <si>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</si>
  <si>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</si>
  <si>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</si>
  <si>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</si>
  <si>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</si>
  <si>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</si>
  <si>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</si>
  <si>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</si>
  <si>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</si>
  <si>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</si>
  <si>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</si>
  <si>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</si>
  <si>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</si>
  <si>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</si>
  <si>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</si>
  <si>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</si>
  <si>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</si>
  <si>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</si>
  <si>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</si>
  <si>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</si>
  <si>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</si>
  <si>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</si>
  <si>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</si>
  <si>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</si>
  <si>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</si>
  <si>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</si>
  <si>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</si>
  <si>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</si>
  <si>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</si>
  <si>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</si>
  <si>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</si>
  <si>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</si>
  <si>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</si>
  <si>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</si>
  <si>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</si>
  <si>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</si>
  <si>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</si>
  <si>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</si>
  <si>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</si>
  <si>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</si>
  <si>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</si>
  <si>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</si>
  <si>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</si>
  <si>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</si>
  <si>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</si>
  <si>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</si>
  <si>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</si>
  <si>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</si>
  <si>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</si>
  <si>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</si>
  <si>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</si>
  <si>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</si>
  <si>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</si>
  <si>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</si>
  <si>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</si>
  <si>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</si>
  <si>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</si>
  <si>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</si>
  <si>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</si>
  <si>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</si>
  <si>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</si>
  <si>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</si>
  <si>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</si>
  <si>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</si>
  <si>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</si>
  <si>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</si>
  <si>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</si>
  <si>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</si>
  <si>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</si>
  <si>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</si>
  <si>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</si>
  <si>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</si>
  <si>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</si>
  <si>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</si>
  <si>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</si>
  <si>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</si>
  <si>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</si>
  <si>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</si>
  <si>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</si>
  <si>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</si>
  <si>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</si>
  <si>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</si>
  <si>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</si>
  <si>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</si>
  <si>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</si>
  <si>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</si>
  <si>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</si>
  <si>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</si>
  <si>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</si>
  <si>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</si>
  <si>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</si>
  <si>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</si>
  <si>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</si>
  <si>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</si>
  <si>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</si>
  <si>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</si>
  <si>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</si>
  <si>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</si>
  <si>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</si>
  <si>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</si>
  <si>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</si>
  <si>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</si>
  <si>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</si>
  <si>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</si>
  <si>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</si>
  <si>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</si>
  <si>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</si>
  <si>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</si>
  <si>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</si>
  <si>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</si>
  <si>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</si>
  <si>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</si>
  <si>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</si>
  <si>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</si>
  <si>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</si>
  <si>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</si>
  <si>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</si>
  <si>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</si>
  <si>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</si>
  <si>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</si>
  <si>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</si>
  <si>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</si>
  <si>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</si>
  <si>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</si>
  <si>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</si>
  <si>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</si>
  <si>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</si>
  <si>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</si>
  <si>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</si>
  <si>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</si>
  <si>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</si>
  <si>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</si>
  <si>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</si>
  <si>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</si>
  <si>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</si>
  <si>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</si>
  <si>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</si>
  <si>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</si>
  <si>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</si>
  <si>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</si>
  <si>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</si>
  <si>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</si>
  <si>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</si>
  <si>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</si>
  <si>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</si>
  <si>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</si>
  <si>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</si>
  <si>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</si>
  <si>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</si>
  <si>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</si>
  <si>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</si>
  <si>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</si>
  <si>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</si>
  <si>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</si>
  <si>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</si>
  <si>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</si>
  <si>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</si>
  <si>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</si>
  <si>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</si>
  <si>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</si>
  <si>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</si>
  <si>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</si>
  <si>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</si>
  <si>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</si>
  <si>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</si>
  <si>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</si>
  <si>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</si>
  <si>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</si>
  <si>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</si>
  <si>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</si>
  <si>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</si>
  <si>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</si>
  <si>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</si>
  <si>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</si>
  <si>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</si>
  <si>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</si>
  <si>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</si>
  <si>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</si>
  <si>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</si>
  <si>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</si>
  <si>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</si>
  <si>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</si>
  <si>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</si>
  <si>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</si>
  <si>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</si>
  <si>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</si>
  <si>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</si>
  <si>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</si>
  <si>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</si>
  <si>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</si>
  <si>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</si>
  <si>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</si>
  <si>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</si>
  <si>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</si>
  <si>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</si>
  <si>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</si>
  <si>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</si>
  <si>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</si>
  <si>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</si>
  <si>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</si>
  <si>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</si>
  <si>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</si>
  <si>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</si>
  <si>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</si>
  <si>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</si>
  <si>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</si>
  <si>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</si>
  <si>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</si>
  <si>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</si>
  <si>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</si>
  <si>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</si>
  <si>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</si>
  <si>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</si>
  <si>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</si>
  <si>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</si>
  <si>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</si>
  <si>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</si>
  <si>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</si>
  <si>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</si>
  <si>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</si>
  <si>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</si>
  <si>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</si>
  <si>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</si>
  <si>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</si>
  <si>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</si>
  <si>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</si>
  <si>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</si>
  <si>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</si>
  <si>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</si>
  <si>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</si>
  <si>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</si>
  <si>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</si>
  <si>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</si>
  <si>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</si>
  <si>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</si>
  <si>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</si>
  <si>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</si>
  <si>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</si>
  <si>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</si>
  <si>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</si>
  <si>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</si>
  <si>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</si>
  <si>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</si>
  <si>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</si>
  <si>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</si>
  <si>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</si>
  <si>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</si>
  <si>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</si>
  <si>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</si>
  <si>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</si>
  <si>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</si>
  <si>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</si>
  <si>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</si>
  <si>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</si>
  <si>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</si>
  <si>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</si>
  <si>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</si>
  <si>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</si>
  <si>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</si>
  <si>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</si>
  <si>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</si>
  <si>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</si>
  <si>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</si>
  <si>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</si>
  <si>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</si>
  <si>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</si>
  <si>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</si>
  <si>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</si>
  <si>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</si>
  <si>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</si>
  <si>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</si>
  <si>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</si>
  <si>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</si>
  <si>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</si>
  <si>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</si>
  <si>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</si>
  <si>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</si>
  <si>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</si>
  <si>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</si>
  <si>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</si>
  <si>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</si>
  <si>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</si>
  <si>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</si>
  <si>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</si>
  <si>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</si>
  <si>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</si>
  <si>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</si>
  <si>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</si>
  <si>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</si>
  <si>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</si>
  <si>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</si>
  <si>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</si>
  <si>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</si>
  <si>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</si>
  <si>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</si>
  <si>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</si>
  <si>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</si>
  <si>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</si>
  <si>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</si>
  <si>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</si>
  <si>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</si>
  <si>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</si>
  <si>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</si>
  <si>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</si>
  <si>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</si>
  <si>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</si>
  <si>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</si>
  <si>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</si>
  <si>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</si>
  <si>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</si>
  <si>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</si>
  <si>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</si>
  <si>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</si>
  <si>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</si>
  <si>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</si>
  <si>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</si>
  <si>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</si>
  <si>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</si>
  <si>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</si>
  <si>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</si>
  <si>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</si>
  <si>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</si>
  <si>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</si>
  <si>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</si>
  <si>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</si>
  <si>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</si>
  <si>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</si>
  <si>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</si>
  <si>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</si>
  <si>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</si>
  <si>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</si>
  <si>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</si>
  <si>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</si>
  <si>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</si>
  <si>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</si>
  <si>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</si>
  <si>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</si>
  <si>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</si>
  <si>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</si>
  <si>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</si>
  <si>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</si>
  <si>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</si>
  <si>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</si>
  <si>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</si>
  <si>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</si>
  <si>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</si>
  <si>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</si>
  <si>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</si>
  <si>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</si>
  <si>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</si>
  <si>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</si>
  <si>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</si>
  <si>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</si>
  <si>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</si>
  <si>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</si>
  <si>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</si>
  <si>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</si>
  <si>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</si>
  <si>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</si>
  <si>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</si>
  <si>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</si>
  <si>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</si>
  <si>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</si>
  <si>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</si>
  <si>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</si>
  <si>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</si>
  <si>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</si>
  <si>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</si>
  <si>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</si>
  <si>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</si>
  <si>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</si>
  <si>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</si>
  <si>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</si>
  <si>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</si>
  <si>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</si>
  <si>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</si>
  <si>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</si>
  <si>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</si>
  <si>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</si>
  <si>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</si>
  <si>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</si>
  <si>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</si>
  <si>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</si>
  <si>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</si>
  <si>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</si>
  <si>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</si>
  <si>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</si>
  <si>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</si>
  <si>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</si>
  <si>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</si>
  <si>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</si>
  <si>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</si>
  <si>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</si>
  <si>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</si>
  <si>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</si>
  <si>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</si>
  <si>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</si>
  <si>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</si>
  <si>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</si>
  <si>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</si>
  <si>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</si>
  <si>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</si>
  <si>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</si>
  <si>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</si>
  <si>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</si>
  <si>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</si>
  <si>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</si>
  <si>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</si>
  <si>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</si>
  <si>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</si>
  <si>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</si>
  <si>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</si>
  <si>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</si>
  <si>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</si>
  <si>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</si>
  <si>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</si>
  <si>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</si>
  <si>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</si>
  <si>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</si>
  <si>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</si>
  <si>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</si>
  <si>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</si>
  <si>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</si>
  <si>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</si>
  <si>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</si>
  <si>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</si>
  <si>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</si>
  <si>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</si>
  <si>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</si>
  <si>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</si>
  <si>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</si>
  <si>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</si>
  <si>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</si>
  <si>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</si>
  <si>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</si>
  <si>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</si>
  <si>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</si>
  <si>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</si>
  <si>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</si>
  <si>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</si>
  <si>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</si>
  <si>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</si>
  <si>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</si>
  <si>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</si>
  <si>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</si>
  <si>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</si>
  <si>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</si>
  <si>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</si>
  <si>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</si>
  <si>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</si>
  <si>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</si>
  <si>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</si>
  <si>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</si>
  <si>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</si>
  <si>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</si>
  <si>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</si>
  <si>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</si>
  <si>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</si>
  <si>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</si>
  <si>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</si>
  <si>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</si>
  <si>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</si>
  <si>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</si>
  <si>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</si>
  <si>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</si>
  <si>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</si>
  <si>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</si>
  <si>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</si>
  <si>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</si>
  <si>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</si>
  <si>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</si>
  <si>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</si>
  <si>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</si>
  <si>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</si>
  <si>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</si>
  <si>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</si>
  <si>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</si>
  <si>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</si>
  <si>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</si>
  <si>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</si>
  <si>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</si>
  <si>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</si>
  <si>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</si>
  <si>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</si>
  <si>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</si>
  <si>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</si>
  <si>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</si>
  <si>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</si>
  <si>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</si>
  <si>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</si>
  <si>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</si>
  <si>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</si>
  <si>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</si>
  <si>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</si>
  <si>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</si>
  <si>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</si>
  <si>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</si>
  <si>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</si>
  <si>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</si>
  <si>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</si>
  <si>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</si>
  <si>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</si>
  <si>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</si>
  <si>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</si>
  <si>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</si>
  <si>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</si>
  <si>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</si>
  <si>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</si>
  <si>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</si>
  <si>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</si>
  <si>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</si>
  <si>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</si>
  <si>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</si>
  <si>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</si>
  <si>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</si>
  <si>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</si>
  <si>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</si>
  <si>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</si>
  <si>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</si>
  <si>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</si>
  <si>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</si>
  <si>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</si>
  <si>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</si>
  <si>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</si>
  <si>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</si>
  <si>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</si>
  <si>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</si>
  <si>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</si>
  <si>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</si>
  <si>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</si>
  <si>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</si>
  <si>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</si>
  <si>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</si>
  <si>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</si>
  <si>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</si>
  <si>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</si>
  <si>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</si>
  <si>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</si>
  <si>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</si>
  <si>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</si>
  <si>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</si>
  <si>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</si>
  <si>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</si>
  <si>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</si>
  <si>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</si>
  <si>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</si>
  <si>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</si>
  <si>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</si>
  <si>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</si>
  <si>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</si>
  <si>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</si>
  <si>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</si>
  <si>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</si>
  <si>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</si>
  <si>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</si>
  <si>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</si>
  <si>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</si>
  <si>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</si>
  <si>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</si>
  <si>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</si>
  <si>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</si>
  <si>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</si>
  <si>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</si>
  <si>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</si>
  <si>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</si>
  <si>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</si>
  <si>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</si>
  <si>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</si>
  <si>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</si>
  <si>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</si>
  <si>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</si>
  <si>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</si>
  <si>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</si>
  <si>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</si>
  <si>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</si>
  <si>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</si>
  <si>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</si>
  <si>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</si>
  <si>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</si>
  <si>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</si>
  <si>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</si>
  <si>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</si>
  <si>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</si>
  <si>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</si>
  <si>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</si>
  <si>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</si>
  <si>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</si>
  <si>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</si>
  <si>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</si>
  <si>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</si>
  <si>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</si>
  <si>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</si>
  <si>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</si>
  <si>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</si>
  <si>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</si>
  <si>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</si>
  <si>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</si>
  <si>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</si>
  <si>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</si>
  <si>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</si>
  <si>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</si>
  <si>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</si>
  <si>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</si>
  <si>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</si>
  <si>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</si>
  <si>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</si>
  <si>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</si>
  <si>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</si>
  <si>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</si>
  <si>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</si>
  <si>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</si>
  <si>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</si>
  <si>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</si>
  <si>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</si>
  <si>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</si>
  <si>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</si>
  <si>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</si>
  <si>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</si>
  <si>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</si>
  <si>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</si>
  <si>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</si>
  <si>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</si>
  <si>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</si>
  <si>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</si>
  <si>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</si>
  <si>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</si>
  <si>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</si>
  <si>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</si>
  <si>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</si>
  <si>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</si>
  <si>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</si>
  <si>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</si>
  <si>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</si>
  <si>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</si>
  <si>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</si>
  <si>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</si>
  <si>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</si>
  <si>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</si>
  <si>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</si>
  <si>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</si>
  <si>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</si>
  <si>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</si>
  <si>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</si>
  <si>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</si>
  <si>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</si>
  <si>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</si>
  <si>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</si>
  <si>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</si>
  <si>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</si>
  <si>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</si>
  <si>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</si>
  <si>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</si>
  <si>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</si>
  <si>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</si>
  <si>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</si>
  <si>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</si>
  <si>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</si>
  <si>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</si>
  <si>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</si>
  <si>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</si>
  <si>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</si>
  <si>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</si>
  <si>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</si>
  <si>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</si>
  <si>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</si>
  <si>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</si>
  <si>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</si>
  <si>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</si>
  <si>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</si>
  <si>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</si>
  <si>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</si>
  <si>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</si>
  <si>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</si>
  <si>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</si>
  <si>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</si>
  <si>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</si>
  <si>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</si>
  <si>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</si>
  <si>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</si>
  <si>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</si>
  <si>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</si>
  <si>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</si>
  <si>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</si>
  <si>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</si>
  <si>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</si>
  <si>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</si>
  <si>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</si>
  <si>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</si>
  <si>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</si>
  <si>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</si>
  <si>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</si>
  <si>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</si>
  <si>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</si>
  <si>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</si>
  <si>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</si>
  <si>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</si>
  <si>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</si>
  <si>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</si>
  <si>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</si>
  <si>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</si>
  <si>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</si>
  <si>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</si>
  <si>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</si>
  <si>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</si>
  <si>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</si>
  <si>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</si>
  <si>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</si>
  <si>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</si>
  <si>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</si>
  <si>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</si>
  <si>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</si>
  <si>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</si>
  <si>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</si>
  <si>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</si>
  <si>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</si>
  <si>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</si>
  <si>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</si>
  <si>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</si>
  <si>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</si>
  <si>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</si>
  <si>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</si>
  <si>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</si>
  <si>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</si>
  <si>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</si>
  <si>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</si>
  <si>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</si>
  <si>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</si>
  <si>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</si>
  <si>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</si>
  <si>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</si>
  <si>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</si>
  <si>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</si>
  <si>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</si>
  <si>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</si>
  <si>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</si>
  <si>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</si>
  <si>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</si>
  <si>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</si>
  <si>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</si>
  <si>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</si>
  <si>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</si>
  <si>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</si>
  <si>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</si>
  <si>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</si>
  <si>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</si>
  <si>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</si>
  <si>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</si>
  <si>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</si>
  <si>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</si>
  <si>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</si>
  <si>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</si>
  <si>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</si>
  <si>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</si>
  <si>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</si>
  <si>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</si>
  <si>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</si>
  <si>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</si>
  <si>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</si>
  <si>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</si>
  <si>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</si>
  <si>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</si>
  <si>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</si>
  <si>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</si>
  <si>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</si>
  <si>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</si>
  <si>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</si>
  <si>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</si>
  <si>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</si>
  <si>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</si>
  <si>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</si>
  <si>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</si>
  <si>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</si>
  <si>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</si>
  <si>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</si>
  <si>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</si>
  <si>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</si>
  <si>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</si>
  <si>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</si>
  <si>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</si>
  <si>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</si>
  <si>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</si>
  <si>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</si>
  <si>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</si>
  <si>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</si>
  <si>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</si>
  <si>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</si>
  <si>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</si>
  <si>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</si>
  <si>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</si>
  <si>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</si>
  <si>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</si>
  <si>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</si>
  <si>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</si>
  <si>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</si>
  <si>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</si>
  <si>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</si>
  <si>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</si>
  <si>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</si>
  <si>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</si>
  <si>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</si>
  <si>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</si>
  <si>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</si>
  <si>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</si>
  <si>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</si>
  <si>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</si>
  <si>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</si>
  <si>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</si>
  <si>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</si>
  <si>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</si>
  <si>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</si>
  <si>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</si>
  <si>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</si>
  <si>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</si>
  <si>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</si>
  <si>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</si>
  <si>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</si>
  <si>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</si>
  <si>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</si>
  <si>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</si>
  <si>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</si>
  <si>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</si>
  <si>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</si>
  <si>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</si>
  <si>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</si>
  <si>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</si>
  <si>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</si>
  <si>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</si>
  <si>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</si>
  <si>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</si>
  <si>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</si>
  <si>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</si>
  <si>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</si>
  <si>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</si>
  <si>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</si>
  <si>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</si>
  <si>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</si>
  <si>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</si>
  <si>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</si>
  <si>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</si>
  <si>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</si>
  <si>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</si>
  <si>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</si>
  <si>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</si>
  <si>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</si>
  <si>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</si>
  <si>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</si>
  <si>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</si>
  <si>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</si>
  <si>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</si>
  <si>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</si>
  <si>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</si>
  <si>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</si>
  <si>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</si>
  <si>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</si>
  <si>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</si>
  <si>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</si>
  <si>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</si>
  <si>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</si>
  <si>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</si>
  <si>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</si>
  <si>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</si>
  <si>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</si>
  <si>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</si>
  <si>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</si>
  <si>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</si>
  <si>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</si>
  <si>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</si>
  <si>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</si>
  <si>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</si>
  <si>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</si>
  <si>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</si>
  <si>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</si>
  <si>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</si>
  <si>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</si>
  <si>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</si>
  <si>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</si>
  <si>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</si>
  <si>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</si>
  <si>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</si>
  <si>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</si>
  <si>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</si>
  <si>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</si>
  <si>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</si>
  <si>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</si>
  <si>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</si>
  <si>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</si>
  <si>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</si>
  <si>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</si>
  <si>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</si>
  <si>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</si>
  <si>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</si>
  <si>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</si>
  <si>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</si>
  <si>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</si>
  <si>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</si>
  <si>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</si>
  <si>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</si>
  <si>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</si>
  <si>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</si>
  <si>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</si>
  <si>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</si>
  <si>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</si>
  <si>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</si>
  <si>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</si>
  <si>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</si>
  <si>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</si>
  <si>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</si>
  <si>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</si>
  <si>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</si>
  <si>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</si>
  <si>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</si>
  <si>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</si>
  <si>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</si>
  <si>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</si>
  <si>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</si>
  <si>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</si>
  <si>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</si>
  <si>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</si>
  <si>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</si>
  <si>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</si>
  <si>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</si>
  <si>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</si>
  <si>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</si>
  <si>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</si>
  <si>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</si>
  <si>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</si>
  <si>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</si>
  <si>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</si>
  <si>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</si>
  <si>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</si>
  <si>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</si>
  <si>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</si>
  <si>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</si>
  <si>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</si>
  <si>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</si>
  <si>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</si>
  <si>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</si>
  <si>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</si>
  <si>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</si>
  <si>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</si>
  <si>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</si>
  <si>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</si>
  <si>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</si>
  <si>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</si>
  <si>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</si>
  <si>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</si>
  <si>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</si>
  <si>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</si>
  <si>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</si>
  <si>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</si>
  <si>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</si>
  <si>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</si>
  <si>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</si>
  <si>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</si>
  <si>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</si>
  <si>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</si>
  <si>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</si>
  <si>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</si>
  <si>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</si>
  <si>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</si>
  <si>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</si>
  <si>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</si>
  <si>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</si>
  <si>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</si>
  <si>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</si>
  <si>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</si>
  <si>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</si>
  <si>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</si>
  <si>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</si>
  <si>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</si>
  <si>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</si>
  <si>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</si>
  <si>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</si>
  <si>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</si>
  <si>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</si>
  <si>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</si>
  <si>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</si>
  <si>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</si>
  <si>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</si>
  <si>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</si>
  <si>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</si>
  <si>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</si>
  <si>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</si>
  <si>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</si>
  <si>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</si>
  <si>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</si>
  <si>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</si>
  <si>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</si>
  <si>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</si>
  <si>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</si>
  <si>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</si>
  <si>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</si>
  <si>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</si>
  <si>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</si>
  <si>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</si>
  <si>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</si>
  <si>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</si>
  <si>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</si>
  <si>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</si>
  <si>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</si>
  <si>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</si>
  <si>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</si>
  <si>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</si>
  <si>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</si>
  <si>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</si>
  <si>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</si>
  <si>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</si>
  <si>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</si>
  <si>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</si>
  <si>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</si>
  <si>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</si>
  <si>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</si>
  <si>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</si>
  <si>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</si>
  <si>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</si>
  <si>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</si>
  <si>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</si>
  <si>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</si>
  <si>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</si>
  <si>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</si>
  <si>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</si>
  <si>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</si>
  <si>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</si>
  <si>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</si>
  <si>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</si>
  <si>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</si>
  <si>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</si>
  <si>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</si>
  <si>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</si>
  <si>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</si>
  <si>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</si>
  <si>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</si>
  <si>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</si>
  <si>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</si>
  <si>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</si>
  <si>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</si>
  <si>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</si>
  <si>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</si>
  <si>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</si>
  <si>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</si>
  <si>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</si>
  <si>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</si>
  <si>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</si>
  <si>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</si>
  <si>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</si>
  <si>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</si>
  <si>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</si>
  <si>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</si>
  <si>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</si>
  <si>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</si>
  <si>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</si>
  <si>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</si>
  <si>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</si>
  <si>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</si>
  <si>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</si>
  <si>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</si>
  <si>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</si>
  <si>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</si>
  <si>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</si>
  <si>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</si>
  <si>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</si>
  <si>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</si>
  <si>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</si>
  <si>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</si>
  <si>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</si>
  <si>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</si>
  <si>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</si>
  <si>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</si>
  <si>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</si>
  <si>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</si>
  <si>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</si>
  <si>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</si>
  <si>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</si>
  <si>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</si>
  <si>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</si>
  <si>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</si>
  <si>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</si>
  <si>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</si>
  <si>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</si>
  <si>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</si>
  <si>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</si>
  <si>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</si>
  <si>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</si>
  <si>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</si>
  <si>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</si>
  <si>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</si>
  <si>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</si>
  <si>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</si>
  <si>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</si>
  <si>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</si>
  <si>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</si>
  <si>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</si>
  <si>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</si>
  <si>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</si>
  <si>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</si>
  <si>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</si>
  <si>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</si>
  <si>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</si>
  <si>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</si>
  <si>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</si>
  <si>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</si>
  <si>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</si>
  <si>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</si>
  <si>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</si>
  <si>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</si>
  <si>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</si>
  <si>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</si>
  <si>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</si>
  <si>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</si>
  <si>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</si>
  <si>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</si>
  <si>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</si>
  <si>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</si>
  <si>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</si>
  <si>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</si>
  <si>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</si>
  <si>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</si>
  <si>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</si>
  <si>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</si>
  <si>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</si>
  <si>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</si>
  <si>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</si>
  <si>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</si>
  <si>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</si>
  <si>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</si>
  <si>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</si>
  <si>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</si>
  <si>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</si>
  <si>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</si>
  <si>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</si>
  <si>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</si>
  <si>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</si>
  <si>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</si>
  <si>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</si>
  <si>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</si>
  <si>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</si>
  <si>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</si>
  <si>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</si>
  <si>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</si>
  <si>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</si>
  <si>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</si>
  <si>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</si>
  <si>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</si>
  <si>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</si>
  <si>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</si>
  <si>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</si>
  <si>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</si>
  <si>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</si>
  <si>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</si>
  <si>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</si>
  <si>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</si>
  <si>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</si>
  <si>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</si>
  <si>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</si>
  <si>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</si>
  <si>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</si>
  <si>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</si>
  <si>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</si>
  <si>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</si>
  <si>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</si>
  <si>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</si>
  <si>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</si>
  <si>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</si>
  <si>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</si>
  <si>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</si>
  <si>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</si>
  <si>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</si>
  <si>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</si>
  <si>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</si>
  <si>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</si>
  <si>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</si>
  <si>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</si>
  <si>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</si>
  <si>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</si>
  <si>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</si>
  <si>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</si>
  <si>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</si>
  <si>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</si>
  <si>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</si>
  <si>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</si>
  <si>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</si>
  <si>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</si>
  <si>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</si>
  <si>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</si>
  <si>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</si>
  <si>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</si>
  <si>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</si>
  <si>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</si>
  <si>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</si>
  <si>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</si>
  <si>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</si>
  <si>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</si>
  <si>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</si>
  <si>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</si>
  <si>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</si>
  <si>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</si>
  <si>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</si>
  <si>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</si>
  <si>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</si>
  <si>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</si>
  <si>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</si>
  <si>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</si>
  <si>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</si>
  <si>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</si>
  <si>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</si>
  <si>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</si>
  <si>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</si>
  <si>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</si>
  <si>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</si>
  <si>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</si>
  <si>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</si>
  <si>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</si>
  <si>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</si>
  <si>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</si>
  <si>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</si>
  <si>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</si>
  <si>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</si>
  <si>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</si>
  <si>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</si>
  <si>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</si>
  <si>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</si>
  <si>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</si>
  <si>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</si>
  <si>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</si>
  <si>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</si>
  <si>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</si>
  <si>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</si>
  <si>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</si>
  <si>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</si>
  <si>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</si>
  <si>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</si>
  <si>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</si>
  <si>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</si>
  <si>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</si>
  <si>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</si>
  <si>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</si>
  <si>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</si>
  <si>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</si>
  <si>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</si>
  <si>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</si>
  <si>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</si>
  <si>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</si>
  <si>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</si>
  <si>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</si>
  <si>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</si>
  <si>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</si>
  <si>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</si>
  <si>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</si>
  <si>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</si>
  <si>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</si>
  <si>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</si>
  <si>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</si>
  <si>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</si>
  <si>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</si>
  <si>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</si>
  <si>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</si>
  <si>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</si>
  <si>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</si>
  <si>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</si>
  <si>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</si>
  <si>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</si>
  <si>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</si>
  <si>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</si>
  <si>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</si>
  <si>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</si>
  <si>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</si>
  <si>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</si>
  <si>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</si>
  <si>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</si>
  <si>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</si>
  <si>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</si>
  <si>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</si>
  <si>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</si>
  <si>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</si>
  <si>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</si>
  <si>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</si>
  <si>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</si>
  <si>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</si>
  <si>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</si>
  <si>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</si>
  <si>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</si>
  <si>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</si>
  <si>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</si>
  <si>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</si>
  <si>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</si>
  <si>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</si>
  <si>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</si>
  <si>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</si>
  <si>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</si>
  <si>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</si>
  <si>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</si>
  <si>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</si>
  <si>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</si>
  <si>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</si>
  <si>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</si>
  <si>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</si>
  <si>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</si>
  <si>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</si>
  <si>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</si>
  <si>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</si>
  <si>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</si>
  <si>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</si>
  <si>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</si>
  <si>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</si>
  <si>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</si>
  <si>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</si>
  <si>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</si>
  <si>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</si>
  <si>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</si>
  <si>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</si>
  <si>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</si>
  <si>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</si>
  <si>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</si>
  <si>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</si>
  <si>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</si>
  <si>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</si>
  <si>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</si>
  <si>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</si>
  <si>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</si>
  <si>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</si>
  <si>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</si>
  <si>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</si>
  <si>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</si>
  <si>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</si>
  <si>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</si>
  <si>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</si>
  <si>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</si>
  <si>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</si>
  <si>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</si>
  <si>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</si>
  <si>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</si>
  <si>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</si>
  <si>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</si>
  <si>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</si>
  <si>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</si>
  <si>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</si>
  <si>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</si>
  <si>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</si>
  <si>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</si>
  <si>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</si>
  <si>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</si>
  <si>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</si>
  <si>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</si>
  <si>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</si>
  <si>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</si>
  <si>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</si>
  <si>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</si>
  <si>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</si>
  <si>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</si>
  <si>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</si>
  <si>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</si>
  <si>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</si>
  <si>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</si>
  <si>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</si>
  <si>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</si>
  <si>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</si>
  <si>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</si>
  <si>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</si>
  <si>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</si>
  <si>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</si>
  <si>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</si>
  <si>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</si>
  <si>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</si>
  <si>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</si>
  <si>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</si>
  <si>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</si>
  <si>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</si>
  <si>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</si>
  <si>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</si>
  <si>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</si>
  <si>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</si>
  <si>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</si>
  <si>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</si>
  <si>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</si>
  <si>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</si>
  <si>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</si>
  <si>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</si>
  <si>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</si>
  <si>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</si>
  <si>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</si>
  <si>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</si>
  <si>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</si>
  <si>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</si>
  <si>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</si>
  <si>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</si>
  <si>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</si>
  <si>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</si>
  <si>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</si>
  <si>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</si>
  <si>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</si>
  <si>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</si>
  <si>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</si>
  <si>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</si>
  <si>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</si>
  <si>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</si>
  <si>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</si>
  <si>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</si>
  <si>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</si>
  <si>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</si>
  <si>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</si>
  <si>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</si>
  <si>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</si>
  <si>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</si>
  <si>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</si>
  <si>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</si>
  <si>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</si>
  <si>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</si>
  <si>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</si>
  <si>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</si>
  <si>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</si>
  <si>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</si>
  <si>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</si>
  <si>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</si>
  <si>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</si>
  <si>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</si>
  <si>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</si>
  <si>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</si>
  <si>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</si>
  <si>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</si>
  <si>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</si>
  <si>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</si>
  <si>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</si>
  <si>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</si>
  <si>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</si>
  <si>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</si>
  <si>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</si>
  <si>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</si>
  <si>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</si>
  <si>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</si>
  <si>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</si>
  <si>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</si>
  <si>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</si>
  <si>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</si>
  <si>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</si>
  <si>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</si>
  <si>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</si>
  <si>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</si>
  <si>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</si>
  <si>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</si>
  <si>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</si>
  <si>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</si>
  <si>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</si>
  <si>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</si>
  <si>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</si>
  <si>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</si>
  <si>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</si>
  <si>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</si>
  <si>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</si>
  <si>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</si>
  <si>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</si>
  <si>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</si>
  <si>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</si>
  <si>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</si>
  <si>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</si>
  <si>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</si>
  <si>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</si>
  <si>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</si>
  <si>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</si>
  <si>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</si>
  <si>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</si>
  <si>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</si>
  <si>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</si>
  <si>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</si>
  <si>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</si>
  <si>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</si>
  <si>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</si>
  <si>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</si>
  <si>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</si>
  <si>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</si>
  <si>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</si>
  <si>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</si>
  <si>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</si>
  <si>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</si>
  <si>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</si>
  <si>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</si>
  <si>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</si>
  <si>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</si>
  <si>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</si>
  <si>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</si>
  <si>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</si>
  <si>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</si>
  <si>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</si>
  <si>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</si>
  <si>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</si>
  <si>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</si>
  <si>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</si>
  <si>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</si>
  <si>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</si>
  <si>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</si>
  <si>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</si>
  <si>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</si>
  <si>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</si>
  <si>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</si>
  <si>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</si>
  <si>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</si>
  <si>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</si>
  <si>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</si>
  <si>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</si>
  <si>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</si>
  <si>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</si>
  <si>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</si>
  <si>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</si>
  <si>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</si>
  <si>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</si>
  <si>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</si>
  <si>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</si>
  <si>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</si>
  <si>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</si>
  <si>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</si>
  <si>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</si>
  <si>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</si>
  <si>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</si>
  <si>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</si>
  <si>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</si>
  <si>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</si>
  <si>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</si>
  <si>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</si>
  <si>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</si>
  <si>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</si>
  <si>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</si>
  <si>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</si>
  <si>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</si>
  <si>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</si>
  <si>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</si>
  <si>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</si>
  <si>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</si>
  <si>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</si>
  <si>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</si>
  <si>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</si>
  <si>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</si>
  <si>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</si>
  <si>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</si>
  <si>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</si>
  <si>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</si>
  <si>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</si>
  <si>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</si>
  <si>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</si>
  <si>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</si>
  <si>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</si>
  <si>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</si>
  <si>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</si>
  <si>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</si>
  <si>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</si>
  <si>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</si>
  <si>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</si>
  <si>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</si>
  <si>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</si>
  <si>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</si>
  <si>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</si>
  <si>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</si>
  <si>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</si>
  <si>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</si>
  <si>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</si>
  <si>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</si>
  <si>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</si>
  <si>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</si>
  <si>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</si>
  <si>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</si>
  <si>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</si>
  <si>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</si>
  <si>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</si>
  <si>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</si>
  <si>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</si>
  <si>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</si>
  <si>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</si>
  <si>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</si>
  <si>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</si>
  <si>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</si>
  <si>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</si>
  <si>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</si>
  <si>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</si>
  <si>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</si>
  <si>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</si>
  <si>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</si>
  <si>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</si>
  <si>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</si>
  <si>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</si>
  <si>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</si>
  <si>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</si>
  <si>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</si>
  <si>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</si>
  <si>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</si>
  <si>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</si>
  <si>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</si>
  <si>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</si>
  <si>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</si>
  <si>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</si>
  <si>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</si>
  <si>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</si>
  <si>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</si>
  <si>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</si>
  <si>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</si>
  <si>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</si>
  <si>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</si>
  <si>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</si>
  <si>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</si>
  <si>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</si>
  <si>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</si>
  <si>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</si>
  <si>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</si>
  <si>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</si>
  <si>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</si>
  <si>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</si>
  <si>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</si>
  <si>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</si>
  <si>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</si>
  <si>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</si>
  <si>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</si>
  <si>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</si>
  <si>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</si>
  <si>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</si>
  <si>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</si>
  <si>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</si>
  <si>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</si>
  <si>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</si>
  <si>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</si>
  <si>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</si>
  <si>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</si>
  <si>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</si>
  <si>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</si>
  <si>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</si>
  <si>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</si>
  <si>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</si>
  <si>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</si>
  <si>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</si>
  <si>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</si>
  <si>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</si>
  <si>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</si>
  <si>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</si>
  <si>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</si>
  <si>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</si>
  <si>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</si>
  <si>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</si>
  <si>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</si>
  <si>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</si>
  <si>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</si>
  <si>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</si>
  <si>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</si>
  <si>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</si>
  <si>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</si>
  <si>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</si>
  <si>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</si>
  <si>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</si>
  <si>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</si>
  <si>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</si>
  <si>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</si>
  <si>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</si>
  <si>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</si>
  <si>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</si>
  <si>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</si>
  <si>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</si>
  <si>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</si>
  <si>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</si>
  <si>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</si>
  <si>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</si>
  <si>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</si>
  <si>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</si>
  <si>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</si>
  <si>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</si>
  <si>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</si>
  <si>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</si>
  <si>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</si>
  <si>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</si>
  <si>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</si>
  <si>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</si>
  <si>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</si>
  <si>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</si>
  <si>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</si>
  <si>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</si>
  <si>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</si>
  <si>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</si>
  <si>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</si>
  <si>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</si>
  <si>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</si>
  <si>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</si>
  <si>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</si>
  <si>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</si>
  <si>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</si>
  <si>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</si>
  <si>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</si>
  <si>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</si>
  <si>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</si>
  <si>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</si>
  <si>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</si>
  <si>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</si>
  <si>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</si>
  <si>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</si>
  <si>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</si>
  <si>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</si>
  <si>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</si>
  <si>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</si>
  <si>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</si>
  <si>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</si>
  <si>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</si>
  <si>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</si>
  <si>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</si>
  <si>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</si>
  <si>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</si>
  <si>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</si>
  <si>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</si>
  <si>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</si>
  <si>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</si>
  <si>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</si>
  <si>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</si>
  <si>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</si>
  <si>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</si>
  <si>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</si>
  <si>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</si>
  <si>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</si>
  <si>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</si>
  <si>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</si>
  <si>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</si>
  <si>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</si>
  <si>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</si>
  <si>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</si>
  <si>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</si>
  <si>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</si>
  <si>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</si>
  <si>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</si>
  <si>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</si>
  <si>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</si>
  <si>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</si>
  <si>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</si>
  <si>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</si>
  <si>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</si>
  <si>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</si>
  <si>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</si>
  <si>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</si>
  <si>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</si>
  <si>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</si>
  <si>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</si>
  <si>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</si>
  <si>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</si>
  <si>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</si>
  <si>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</si>
  <si>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</si>
  <si>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</si>
  <si>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</si>
  <si>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</si>
  <si>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</si>
  <si>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</si>
  <si>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</si>
  <si>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</si>
  <si>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</si>
  <si>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</si>
  <si>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</si>
  <si>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</si>
  <si>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</si>
  <si>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</si>
  <si>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</si>
  <si>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</si>
  <si>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</si>
  <si>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</si>
  <si>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</si>
  <si>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</si>
  <si>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</si>
  <si>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</si>
  <si>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</si>
  <si>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</si>
  <si>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</si>
  <si>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</si>
  <si>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</si>
  <si>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</si>
  <si>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</si>
  <si>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</si>
  <si>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</si>
  <si>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</si>
  <si>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</si>
  <si>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</si>
  <si>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</si>
  <si>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</si>
  <si>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</si>
  <si>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</si>
  <si>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</si>
  <si>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</si>
  <si>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</si>
  <si>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</si>
  <si>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</si>
  <si>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</si>
  <si>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</si>
  <si>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</si>
  <si>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</si>
  <si>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</si>
  <si>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</si>
  <si>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</si>
  <si>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</si>
  <si>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</si>
  <si>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</si>
  <si>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</si>
  <si>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</si>
  <si>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</si>
  <si>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</si>
  <si>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</si>
  <si>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</si>
  <si>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</si>
  <si>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</si>
  <si>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</si>
  <si>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</si>
  <si>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</si>
  <si>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</si>
  <si>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</si>
  <si>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</si>
  <si>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</si>
  <si>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</si>
  <si>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</si>
  <si>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</si>
  <si>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</si>
  <si>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</si>
  <si>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</si>
  <si>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</si>
  <si>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</si>
  <si>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</si>
  <si>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</si>
  <si>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</si>
  <si>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</si>
  <si>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</si>
  <si>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</si>
  <si>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</si>
  <si>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</si>
  <si>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</si>
  <si>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</si>
  <si>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</si>
  <si>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</si>
  <si>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</si>
  <si>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</si>
  <si>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</si>
  <si>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</si>
  <si>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</si>
  <si>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</si>
  <si>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</si>
  <si>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</si>
  <si>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</si>
  <si>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</si>
  <si>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</si>
  <si>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</si>
  <si>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</si>
  <si>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</si>
  <si>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</si>
  <si>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</si>
  <si>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</si>
  <si>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</si>
  <si>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</si>
  <si>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</si>
  <si>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</si>
  <si>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</si>
  <si>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</si>
  <si>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</si>
  <si>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</si>
  <si>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</si>
  <si>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</si>
  <si>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</si>
  <si>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</si>
  <si>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</si>
  <si>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</si>
  <si>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</si>
  <si>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</si>
  <si>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</si>
  <si>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</si>
  <si>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</si>
  <si>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</si>
  <si>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</si>
  <si>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</si>
  <si>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</si>
  <si>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</si>
  <si>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</si>
  <si>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</si>
  <si>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</si>
  <si>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</si>
  <si>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</si>
  <si>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</si>
  <si>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</si>
  <si>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</si>
  <si>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</si>
  <si>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</si>
  <si>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</si>
  <si>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</si>
  <si>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</si>
  <si>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</si>
  <si>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</si>
  <si>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</si>
  <si>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</si>
  <si>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</si>
  <si>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</si>
  <si>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</si>
  <si>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</si>
  <si>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</si>
  <si>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</si>
  <si>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</si>
  <si>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</si>
  <si>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</si>
  <si>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</si>
  <si>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</si>
  <si>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</si>
  <si>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</si>
  <si>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</si>
  <si>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</si>
  <si>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</si>
  <si>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</si>
  <si>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</si>
  <si>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</si>
  <si>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</si>
  <si>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</si>
  <si>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</si>
  <si>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</si>
  <si>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</si>
  <si>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</si>
  <si>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</si>
  <si>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</si>
  <si>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</si>
  <si>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</si>
  <si>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</si>
  <si>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</si>
  <si>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</si>
  <si>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</si>
  <si>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</si>
  <si>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</si>
  <si>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</si>
  <si>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</si>
  <si>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</si>
  <si>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</si>
  <si>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</si>
  <si>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</si>
  <si>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</si>
  <si>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</si>
  <si>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</si>
  <si>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</si>
  <si>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</si>
  <si>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</si>
  <si>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</si>
  <si>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</si>
  <si>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</si>
  <si>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</si>
  <si>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</si>
  <si>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</si>
  <si>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</si>
  <si>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</si>
  <si>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</si>
  <si>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</si>
  <si>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</si>
  <si>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</si>
  <si>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</si>
  <si>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</si>
  <si>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</si>
  <si>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</si>
  <si>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</si>
  <si>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</si>
  <si>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</si>
  <si>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</si>
  <si>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</si>
  <si>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</si>
  <si>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</si>
  <si>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</si>
  <si>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</si>
  <si>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</si>
  <si>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</si>
  <si>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</si>
  <si>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</si>
  <si>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</si>
  <si>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</si>
  <si>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</si>
  <si>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</si>
  <si>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</si>
  <si>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</si>
  <si>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</si>
  <si>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</si>
  <si>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</si>
  <si>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</si>
  <si>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</si>
  <si>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</si>
  <si>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</si>
  <si>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</si>
  <si>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</si>
  <si>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</si>
  <si>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</si>
  <si>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</si>
  <si>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</si>
  <si>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</si>
  <si>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</si>
  <si>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</si>
  <si>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</si>
  <si>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</si>
  <si>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</si>
  <si>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</si>
  <si>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</si>
  <si>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</si>
  <si>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</si>
  <si>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</si>
  <si>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</si>
  <si>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</si>
  <si>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</si>
  <si>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</si>
  <si>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</si>
  <si>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</si>
  <si>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</si>
  <si>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</si>
  <si>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</si>
  <si>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</si>
  <si>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</si>
  <si>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</si>
  <si>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</si>
  <si>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</si>
  <si>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</si>
  <si>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</si>
  <si>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</si>
  <si>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</si>
  <si>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</si>
  <si>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</si>
  <si>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</si>
  <si>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</si>
  <si>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</si>
  <si>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</si>
  <si>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</si>
  <si>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</si>
  <si>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</si>
  <si>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</si>
  <si>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</si>
  <si>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</si>
  <si>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</si>
  <si>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</si>
  <si>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</si>
  <si>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</si>
  <si>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</si>
  <si>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</si>
  <si>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</si>
  <si>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</si>
  <si>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</si>
  <si>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</si>
  <si>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</si>
  <si>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</si>
  <si>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</si>
  <si>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</si>
  <si>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</si>
  <si>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</si>
  <si>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</si>
  <si>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</si>
  <si>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</si>
  <si>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</si>
  <si>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</si>
  <si>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</si>
  <si>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</si>
  <si>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</si>
  <si>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</si>
  <si>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</si>
  <si>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</si>
  <si>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</si>
  <si>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</si>
  <si>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</si>
  <si>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</si>
  <si>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</si>
  <si>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</si>
  <si>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</si>
  <si>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</si>
  <si>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</si>
  <si>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</si>
  <si>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</si>
  <si>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</si>
  <si>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</si>
  <si>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</si>
  <si>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</si>
  <si>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</si>
  <si>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</si>
  <si>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</si>
  <si>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</si>
  <si>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</si>
  <si>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</si>
  <si>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</si>
  <si>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</si>
  <si>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</si>
  <si>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</si>
  <si>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</si>
  <si>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</si>
  <si>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</si>
  <si>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</si>
  <si>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</si>
  <si>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</si>
  <si>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</si>
  <si>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</si>
  <si>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</si>
  <si>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</si>
  <si>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</si>
  <si>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</si>
  <si>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</si>
  <si>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</si>
  <si>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</si>
  <si>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</si>
  <si>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</si>
  <si>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</si>
  <si>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</si>
  <si>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</si>
  <si>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</si>
  <si>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</si>
  <si>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</si>
  <si>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</si>
  <si>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</si>
  <si>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</si>
  <si>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</si>
  <si>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</si>
  <si>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</si>
  <si>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</si>
  <si>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</si>
  <si>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</si>
  <si>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</si>
  <si>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</si>
  <si>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</si>
  <si>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</si>
  <si>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</si>
  <si>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</si>
  <si>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</si>
  <si>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</si>
  <si>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</si>
  <si>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</si>
  <si>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</si>
  <si>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</si>
  <si>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</si>
  <si>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</si>
  <si>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</si>
  <si>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</si>
  <si>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</si>
  <si>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</si>
  <si>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</si>
  <si>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</si>
  <si>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</si>
  <si>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</si>
  <si>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</si>
  <si>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</si>
  <si>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</si>
  <si>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</si>
  <si>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</si>
  <si>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</si>
  <si>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</si>
  <si>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</si>
  <si>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</si>
  <si>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</si>
  <si>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</si>
  <si>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</si>
  <si>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</si>
  <si>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</si>
  <si>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</si>
  <si>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</si>
  <si>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</si>
  <si>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</si>
  <si>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</si>
  <si>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</si>
  <si>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</si>
  <si>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</si>
  <si>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</si>
  <si>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</si>
  <si>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</si>
  <si>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</si>
  <si>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</si>
  <si>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</si>
  <si>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</si>
  <si>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</si>
  <si>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</si>
  <si>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</si>
  <si>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</si>
  <si>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</si>
  <si>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</si>
  <si>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</si>
  <si>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</si>
  <si>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</si>
  <si>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</si>
  <si>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</si>
  <si>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</si>
  <si>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</si>
  <si>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</si>
  <si>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</si>
  <si>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</si>
  <si>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</si>
  <si>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</si>
  <si>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</si>
  <si>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</si>
  <si>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</si>
  <si>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</si>
  <si>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</si>
  <si>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</si>
  <si>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</si>
  <si>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</si>
  <si>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</si>
  <si>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</si>
  <si>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</si>
  <si>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</si>
  <si>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</si>
  <si>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</si>
  <si>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</si>
  <si>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</si>
  <si>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</si>
  <si>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</si>
  <si>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</si>
  <si>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</si>
  <si>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</si>
  <si>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</si>
  <si>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</si>
  <si>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</si>
  <si>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</si>
  <si>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</si>
  <si>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</si>
  <si>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</si>
  <si>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</si>
  <si>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</si>
  <si>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</si>
  <si>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</si>
  <si>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</si>
  <si>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</si>
  <si>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</si>
  <si>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</si>
  <si>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</si>
  <si>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</si>
  <si>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</si>
  <si>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</si>
  <si>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</si>
  <si>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</si>
  <si>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</si>
  <si>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</si>
  <si>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</si>
  <si>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</si>
  <si>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</si>
  <si>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</si>
  <si>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</si>
  <si>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</si>
  <si>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</si>
  <si>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</si>
  <si>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</si>
  <si>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</si>
  <si>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</si>
  <si>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</si>
  <si>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</si>
  <si>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</si>
  <si>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</si>
  <si>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</si>
  <si>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</si>
  <si>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</si>
  <si>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</si>
  <si>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</si>
  <si>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</si>
  <si>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</si>
  <si>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</si>
  <si>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</si>
  <si>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</si>
  <si>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</si>
  <si>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</si>
  <si>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</si>
  <si>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</si>
  <si>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</si>
  <si>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</si>
  <si>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</si>
  <si>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</si>
  <si>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</si>
  <si>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</si>
  <si>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</si>
  <si>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</si>
  <si>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</si>
  <si>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</si>
  <si>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</si>
  <si>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</si>
  <si>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</si>
  <si>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</si>
  <si>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</si>
  <si>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</si>
  <si>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</si>
  <si>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</si>
  <si>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</si>
  <si>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</si>
  <si>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</si>
  <si>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</si>
  <si>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</si>
  <si>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</si>
  <si>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</si>
  <si>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</si>
  <si>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</si>
  <si>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</si>
  <si>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</si>
  <si>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</si>
  <si>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</si>
  <si>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</si>
  <si>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</si>
  <si>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</si>
  <si>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</si>
  <si>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</si>
  <si>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</si>
  <si>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</si>
  <si>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</si>
  <si>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</si>
  <si>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</si>
  <si>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</si>
  <si>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</si>
  <si>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</si>
  <si>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</si>
  <si>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</si>
  <si>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</si>
  <si>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</si>
  <si>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</si>
  <si>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</si>
  <si>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</si>
  <si>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</si>
  <si>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</si>
  <si>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</si>
  <si>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</si>
  <si>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</si>
  <si>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</si>
  <si>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</si>
  <si>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</si>
  <si>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</si>
  <si>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</si>
  <si>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</si>
  <si>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</si>
  <si>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</si>
  <si>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</si>
  <si>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</si>
  <si>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</si>
  <si>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</si>
  <si>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</si>
  <si>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</si>
  <si>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</si>
  <si>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</si>
  <si>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</si>
  <si>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</si>
  <si>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</si>
  <si>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</si>
  <si>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</si>
  <si>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</si>
  <si>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</si>
  <si>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</si>
  <si>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</si>
  <si>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</si>
  <si>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</si>
  <si>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</si>
  <si>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</si>
  <si>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</si>
  <si>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</si>
  <si>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</si>
  <si>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</si>
  <si>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</si>
  <si>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</si>
  <si>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</si>
  <si>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</si>
  <si>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</si>
  <si>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</si>
  <si>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</si>
  <si>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</si>
  <si>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</si>
  <si>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</si>
  <si>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</si>
  <si>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</si>
  <si>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</si>
  <si>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</si>
  <si>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</si>
  <si>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</si>
  <si>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</si>
  <si>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</si>
  <si>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</si>
  <si>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</si>
  <si>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</si>
  <si>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</si>
  <si>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</si>
  <si>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</si>
  <si>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</si>
  <si>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</si>
  <si>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</si>
  <si>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</si>
  <si>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</si>
  <si>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</si>
  <si>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</si>
  <si>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</si>
  <si>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</si>
  <si>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</si>
  <si>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</si>
  <si>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</si>
  <si>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</si>
  <si>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</si>
  <si>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</si>
  <si>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</si>
  <si>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</si>
  <si>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</si>
  <si>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</si>
  <si>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</si>
  <si>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</si>
  <si>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</si>
  <si>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</si>
  <si>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</si>
  <si>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</si>
  <si>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</si>
  <si>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</si>
  <si>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</si>
  <si>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</si>
  <si>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</si>
  <si>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</si>
  <si>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</si>
  <si>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</si>
  <si>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</si>
  <si>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</si>
  <si>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</si>
  <si>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</si>
  <si>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</si>
  <si>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</si>
  <si>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</si>
  <si>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</si>
  <si>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</si>
  <si>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</si>
  <si>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</si>
  <si>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</si>
  <si>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</si>
  <si>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</si>
  <si>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</si>
  <si>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</si>
  <si>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</si>
  <si>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</si>
  <si>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</si>
  <si>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</si>
  <si>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</si>
  <si>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</si>
  <si>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</si>
  <si>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</si>
  <si>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</si>
  <si>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</si>
  <si>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</si>
  <si>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</si>
  <si>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</si>
  <si>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</si>
  <si>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</si>
  <si>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</si>
  <si>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</si>
  <si>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</si>
  <si>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</si>
  <si>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</si>
  <si>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</si>
  <si>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</si>
  <si>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</si>
  <si>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</si>
  <si>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</si>
  <si>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</si>
  <si>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</si>
  <si>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</si>
  <si>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</si>
  <si>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</si>
  <si>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</si>
  <si>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</si>
  <si>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</si>
  <si>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</si>
  <si>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</si>
  <si>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</si>
  <si>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</si>
  <si>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</si>
  <si>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</si>
  <si>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</si>
  <si>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</si>
  <si>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</si>
  <si>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</si>
  <si>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</si>
  <si>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</si>
  <si>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</si>
  <si>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</si>
  <si>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</si>
  <si>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</si>
  <si>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</si>
  <si>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</si>
  <si>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</si>
  <si>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</si>
  <si>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</si>
  <si>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</si>
  <si>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</si>
  <si>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</si>
  <si>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</si>
  <si>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</si>
  <si>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</si>
  <si>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</si>
  <si>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</si>
  <si>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</si>
  <si>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</si>
  <si>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</si>
  <si>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</si>
  <si>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</si>
  <si>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</si>
  <si>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</si>
  <si>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</si>
  <si>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</si>
  <si>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</si>
  <si>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</si>
  <si>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</si>
  <si>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</si>
  <si>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</si>
  <si>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</si>
  <si>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</si>
  <si>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</si>
  <si>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</si>
  <si>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</si>
  <si>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</si>
  <si>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</si>
  <si>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</si>
  <si>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</si>
  <si>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</si>
  <si>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</si>
  <si>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</si>
  <si>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</si>
  <si>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</si>
  <si>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</si>
  <si>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</si>
  <si>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</si>
  <si>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</si>
  <si>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</si>
  <si>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</si>
  <si>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</si>
  <si>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</si>
  <si>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</si>
  <si>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</si>
  <si>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</si>
  <si>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</si>
  <si>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</si>
  <si>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</si>
  <si>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</si>
  <si>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</si>
  <si>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</si>
  <si>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</si>
  <si>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</si>
  <si>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</si>
  <si>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</si>
  <si>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</si>
  <si>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</si>
  <si>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</si>
  <si>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</si>
  <si>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</si>
  <si>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</si>
  <si>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</si>
  <si>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</si>
  <si>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</si>
  <si>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</si>
  <si>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</si>
  <si>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</si>
  <si>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</si>
  <si>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</si>
  <si>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</si>
  <si>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</si>
  <si>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</si>
  <si>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</si>
  <si>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</si>
  <si>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</si>
  <si>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</si>
  <si>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</si>
  <si>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</si>
  <si>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</si>
  <si>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</si>
  <si>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</si>
  <si>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</si>
  <si>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</si>
  <si>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</si>
  <si>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</si>
  <si>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</si>
  <si>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</si>
  <si>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</si>
  <si>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</si>
  <si>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</si>
  <si>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</si>
  <si>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</si>
  <si>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</si>
  <si>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</si>
  <si>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</si>
  <si>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</si>
  <si>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</si>
  <si>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</si>
  <si>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</si>
  <si>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</si>
  <si>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</si>
  <si>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</si>
  <si>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</si>
  <si>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</si>
  <si>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</si>
  <si>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</si>
  <si>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</si>
  <si>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</si>
  <si>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</si>
  <si>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</si>
  <si>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</si>
  <si>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</si>
  <si>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</si>
  <si>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</si>
  <si>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</si>
  <si>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</si>
  <si>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</si>
  <si>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</si>
  <si>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</si>
  <si>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</si>
  <si>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</si>
  <si>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</si>
  <si>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</si>
  <si>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</si>
  <si>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</si>
  <si>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</si>
  <si>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</si>
  <si>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</si>
  <si>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</si>
  <si>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</si>
  <si>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</si>
  <si>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</si>
  <si>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</si>
  <si>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</si>
  <si>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</si>
  <si>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</si>
  <si>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</si>
  <si>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</si>
  <si>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</si>
  <si>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</si>
  <si>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</si>
  <si>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</si>
  <si>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</si>
  <si>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</si>
  <si>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</si>
  <si>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</si>
  <si>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</si>
  <si>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</si>
  <si>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</si>
  <si>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</si>
  <si>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</si>
  <si>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</si>
  <si>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</si>
  <si>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</si>
  <si>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</si>
  <si>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</si>
  <si>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</si>
  <si>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</si>
  <si>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</si>
  <si>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</si>
  <si>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</si>
  <si>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</si>
  <si>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</si>
  <si>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</si>
  <si>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</si>
  <si>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</si>
  <si>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</si>
  <si>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</si>
  <si>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</si>
  <si>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</si>
  <si>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</si>
  <si>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</si>
  <si>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</si>
  <si>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</si>
  <si>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</si>
  <si>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</si>
  <si>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</si>
  <si>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</si>
  <si>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</si>
  <si>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</si>
  <si>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</si>
  <si>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</si>
  <si>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</si>
  <si>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</si>
  <si>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</si>
  <si>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</si>
  <si>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</si>
  <si>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</si>
  <si>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</si>
  <si>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</si>
  <si>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</si>
  <si>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</si>
  <si>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</si>
  <si>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</si>
  <si>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</si>
  <si>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</si>
  <si>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</si>
  <si>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</si>
  <si>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</si>
  <si>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</si>
  <si>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</si>
  <si>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</si>
  <si>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</si>
  <si>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</si>
  <si>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</si>
  <si>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</si>
  <si>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</si>
  <si>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</si>
  <si>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</si>
  <si>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</si>
  <si>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</si>
  <si>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</si>
  <si>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</si>
  <si>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</si>
  <si>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</si>
  <si>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</si>
  <si>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</si>
  <si>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</si>
  <si>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</si>
  <si>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</si>
  <si>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</si>
  <si>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</si>
  <si>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</si>
  <si>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</si>
  <si>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</si>
  <si>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</si>
  <si>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</si>
  <si>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</si>
  <si>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</si>
  <si>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</si>
  <si>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</si>
  <si>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</si>
  <si>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</si>
  <si>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</si>
  <si>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</si>
  <si>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</si>
  <si>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</si>
  <si>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</si>
  <si>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</si>
  <si>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</si>
  <si>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</si>
  <si>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</si>
  <si>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</si>
  <si>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</si>
  <si>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</si>
  <si>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</si>
  <si>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</si>
  <si>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</si>
  <si>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</si>
  <si>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</si>
  <si>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</si>
  <si>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</si>
  <si>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</si>
  <si>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</si>
  <si>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</si>
  <si>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</si>
  <si>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</si>
  <si>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</si>
  <si>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</si>
  <si>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</si>
  <si>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</si>
  <si>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</si>
  <si>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</si>
  <si>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</si>
  <si>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</si>
  <si>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</si>
  <si>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</si>
  <si>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</si>
  <si>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</si>
  <si>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</si>
  <si>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</si>
  <si>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</si>
  <si>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</si>
  <si>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</si>
  <si>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</si>
  <si>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</si>
  <si>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</si>
  <si>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</si>
  <si>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</si>
  <si>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</si>
  <si>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</si>
  <si>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</si>
  <si>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</si>
  <si>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</si>
  <si>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</si>
  <si>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</si>
  <si>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</si>
  <si>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</si>
  <si>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</si>
  <si>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</si>
  <si>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</si>
  <si>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</si>
  <si>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</si>
  <si>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</si>
  <si>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</si>
  <si>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</si>
  <si>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</si>
  <si>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</si>
  <si>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</si>
  <si>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</si>
  <si>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</si>
  <si>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</si>
  <si>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</si>
  <si>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</si>
  <si>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</si>
  <si>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</si>
  <si>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</si>
  <si>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</si>
  <si>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</si>
  <si>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</si>
  <si>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</si>
  <si>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</si>
  <si>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</si>
  <si>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</si>
  <si>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</si>
  <si>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</si>
  <si>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</si>
  <si>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</si>
  <si>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</si>
  <si>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</si>
  <si>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</si>
  <si>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</si>
  <si>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</si>
  <si>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</si>
  <si>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</si>
  <si>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</si>
  <si>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</si>
  <si>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</si>
  <si>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</si>
  <si>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</si>
  <si>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</si>
  <si>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</si>
  <si>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</si>
  <si>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</si>
  <si>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</si>
  <si>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</si>
  <si>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</si>
  <si>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</si>
  <si>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</si>
  <si>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</si>
  <si>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</si>
  <si>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</si>
  <si>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</si>
  <si>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</si>
  <si>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</si>
  <si>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</si>
  <si>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</si>
  <si>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</si>
  <si>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</si>
  <si>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</si>
  <si>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</si>
  <si>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</si>
  <si>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</si>
  <si>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</si>
  <si>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</si>
  <si>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</si>
  <si>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</si>
  <si>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</si>
  <si>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</si>
  <si>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</si>
  <si>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</si>
  <si>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</si>
  <si>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</si>
  <si>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</si>
  <si>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</si>
  <si>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</si>
  <si>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</si>
  <si>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</si>
  <si>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</si>
  <si>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</si>
  <si>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</si>
  <si>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</si>
  <si>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</si>
  <si>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</si>
  <si>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</si>
  <si>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</si>
  <si>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</si>
  <si>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</si>
  <si>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</si>
  <si>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</si>
  <si>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</si>
  <si>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</si>
  <si>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</si>
  <si>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</si>
  <si>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</si>
  <si>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</si>
  <si>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</si>
  <si>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</si>
  <si>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</si>
  <si>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</si>
  <si>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</si>
  <si>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</si>
  <si>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</si>
  <si>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</si>
  <si>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</si>
  <si>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</si>
  <si>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</si>
  <si>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</si>
  <si>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</si>
  <si>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</si>
  <si>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</si>
  <si>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</si>
  <si>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</si>
  <si>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</si>
  <si>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</si>
  <si>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</si>
  <si>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</si>
  <si>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</si>
  <si>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</si>
  <si>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</si>
  <si>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</si>
  <si>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</si>
  <si>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</si>
  <si>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</si>
  <si>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</si>
  <si>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</si>
  <si>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</si>
  <si>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</si>
  <si>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</si>
  <si>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</si>
  <si>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</si>
  <si>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</si>
  <si>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</si>
  <si>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</si>
  <si>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</si>
  <si>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</si>
  <si>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</si>
  <si>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</si>
  <si>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</si>
  <si>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</si>
  <si>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</si>
  <si>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</si>
  <si>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</si>
  <si>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</si>
  <si>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</si>
  <si>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</si>
  <si>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</si>
  <si>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</si>
  <si>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</si>
  <si>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</si>
  <si>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</si>
  <si>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</si>
  <si>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</si>
  <si>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</si>
  <si>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</si>
  <si>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</si>
  <si>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</si>
  <si>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</si>
  <si>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</si>
  <si>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</si>
  <si>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</si>
  <si>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</si>
  <si>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</si>
  <si>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</si>
  <si>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</si>
  <si>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</si>
  <si>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</si>
  <si>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</si>
  <si>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</si>
  <si>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</si>
  <si>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</si>
  <si>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</si>
  <si>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</si>
  <si>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</si>
  <si>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</si>
  <si>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</si>
  <si>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</si>
  <si>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</si>
  <si>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</si>
  <si>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</si>
  <si>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</si>
  <si>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</si>
  <si>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</si>
  <si>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</si>
  <si>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</si>
  <si>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</si>
  <si>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</si>
  <si>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</si>
  <si>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</si>
  <si>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</si>
  <si>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</si>
  <si>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</si>
  <si>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</si>
  <si>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</si>
  <si>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</si>
  <si>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</si>
  <si>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</si>
  <si>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</si>
  <si>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</si>
  <si>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</si>
  <si>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</si>
  <si>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</si>
  <si>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</si>
  <si>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</si>
  <si>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</si>
  <si>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</si>
  <si>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</si>
  <si>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</si>
  <si>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</si>
  <si>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</si>
  <si>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</si>
  <si>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</si>
  <si>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</si>
  <si>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</si>
  <si>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</si>
  <si>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</si>
  <si>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</si>
  <si>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</si>
  <si>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</si>
  <si>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</si>
  <si>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</si>
  <si>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</si>
  <si>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</si>
  <si>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</si>
  <si>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</si>
  <si>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</si>
  <si>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</si>
  <si>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</si>
  <si>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</si>
  <si>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</si>
  <si>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</si>
  <si>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</si>
  <si>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</si>
  <si>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</si>
  <si>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</si>
  <si>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</si>
  <si>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</si>
  <si>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</si>
  <si>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</si>
  <si>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</si>
  <si>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</si>
  <si>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</si>
  <si>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</si>
  <si>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</si>
  <si>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</si>
  <si>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</si>
  <si>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</si>
  <si>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</si>
  <si>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</si>
  <si>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</si>
  <si>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</si>
  <si>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</si>
  <si>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</si>
  <si>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</si>
  <si>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</si>
  <si>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</si>
  <si>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</si>
  <si>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</si>
  <si>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</si>
  <si>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</si>
  <si>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</si>
  <si>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</si>
  <si>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</si>
  <si>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</si>
  <si>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</si>
  <si>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</si>
  <si>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</si>
  <si>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</si>
  <si>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</si>
  <si>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</si>
  <si>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</si>
  <si>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</si>
  <si>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</si>
  <si>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</si>
  <si>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</si>
  <si>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</si>
  <si>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</si>
  <si>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</si>
  <si>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</si>
  <si>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</si>
  <si>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</si>
  <si>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</si>
  <si>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</si>
  <si>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</si>
  <si>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</si>
  <si>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</si>
  <si>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</si>
  <si>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</si>
  <si>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</si>
  <si>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</si>
  <si>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</si>
  <si>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</si>
  <si>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</si>
  <si>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</si>
  <si>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</si>
  <si>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</si>
  <si>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</si>
  <si>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</si>
  <si>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</si>
  <si>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</si>
  <si>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</si>
  <si>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</si>
  <si>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</si>
  <si>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</si>
  <si>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</si>
  <si>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</si>
  <si>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</si>
  <si>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</si>
  <si>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</si>
  <si>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</si>
  <si>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</si>
  <si>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</si>
  <si>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</si>
  <si>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</si>
  <si>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</si>
  <si>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</si>
  <si>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</si>
  <si>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</si>
  <si>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</si>
  <si>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</si>
  <si>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</si>
  <si>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</si>
  <si>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</si>
  <si>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</si>
  <si>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</si>
  <si>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</si>
  <si>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</si>
  <si>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</si>
  <si>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</si>
  <si>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</si>
  <si>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</si>
  <si>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</si>
  <si>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</si>
  <si>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</si>
  <si>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</si>
  <si>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</si>
  <si>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</si>
  <si>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</si>
  <si>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</si>
  <si>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</si>
  <si>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</si>
  <si>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</si>
  <si>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</si>
  <si>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</si>
  <si>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</si>
  <si>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</si>
  <si>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</si>
  <si>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</si>
  <si>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</si>
  <si>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</si>
  <si>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</si>
  <si>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</si>
  <si>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</si>
  <si>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</si>
  <si>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</si>
  <si>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</si>
  <si>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</si>
  <si>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</si>
  <si>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</si>
  <si>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</si>
  <si>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</si>
  <si>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</si>
  <si>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</si>
  <si>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</si>
  <si>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</si>
  <si>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</si>
  <si>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</si>
  <si>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</si>
  <si>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</si>
  <si>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</si>
  <si>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</si>
  <si>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</si>
  <si>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</si>
  <si>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</si>
  <si>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</si>
  <si>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</si>
  <si>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</si>
  <si>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</si>
  <si>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</si>
  <si>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</si>
  <si>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</si>
  <si>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</si>
  <si>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</si>
  <si>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</si>
  <si>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</si>
  <si>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</si>
  <si>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</si>
  <si>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</si>
  <si>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</si>
  <si>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</si>
  <si>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</si>
  <si>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</si>
  <si>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</si>
  <si>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</si>
  <si>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</si>
  <si>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</si>
  <si>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</si>
  <si>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</si>
  <si>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</si>
  <si>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</si>
  <si>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</si>
  <si>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</si>
  <si>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</si>
  <si>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</si>
  <si>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</si>
  <si>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</si>
  <si>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</si>
  <si>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</si>
  <si>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</si>
  <si>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</si>
  <si>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</si>
  <si>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</si>
  <si>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</si>
  <si>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</si>
  <si>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</si>
  <si>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</si>
  <si>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</si>
  <si>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</si>
  <si>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</si>
  <si>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</si>
  <si>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</si>
  <si>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</si>
  <si>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</si>
  <si>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</si>
  <si>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</si>
  <si>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</si>
  <si>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</si>
  <si>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</si>
  <si>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</si>
  <si>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</si>
  <si>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</si>
  <si>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</si>
  <si>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</si>
  <si>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</si>
  <si>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</si>
  <si>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</si>
  <si>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</si>
  <si>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</si>
  <si>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</si>
  <si>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</si>
  <si>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</si>
  <si>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</si>
  <si>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</si>
  <si>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</si>
  <si>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</si>
  <si>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</si>
  <si>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</si>
  <si>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</si>
  <si>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</si>
  <si>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</si>
  <si>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</si>
  <si>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</si>
  <si>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</si>
  <si>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</si>
  <si>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</si>
  <si>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</si>
  <si>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</si>
  <si>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</si>
  <si>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</si>
  <si>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</si>
  <si>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</si>
  <si>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</si>
  <si>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</si>
  <si>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</si>
  <si>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</si>
  <si>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</si>
  <si>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</si>
  <si>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</si>
  <si>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</si>
  <si>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</si>
  <si>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</si>
  <si>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</si>
  <si>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</si>
  <si>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</si>
  <si>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</si>
  <si>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</si>
  <si>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</si>
  <si>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</si>
  <si>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</si>
  <si>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</si>
  <si>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</si>
  <si>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</si>
  <si>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</si>
  <si>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</si>
  <si>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</si>
  <si>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</si>
  <si>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</si>
  <si>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</si>
  <si>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</si>
  <si>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</si>
  <si>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</si>
  <si>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</si>
  <si>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</si>
  <si>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</si>
  <si>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</si>
  <si>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</si>
  <si>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</si>
  <si>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</si>
  <si>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</si>
  <si>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</si>
  <si>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</si>
  <si>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</si>
  <si>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</si>
  <si>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</si>
  <si>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</si>
  <si>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</si>
  <si>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</si>
  <si>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</si>
  <si>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</si>
  <si>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</si>
  <si>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</si>
  <si>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</si>
  <si>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</si>
  <si>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</si>
  <si>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</si>
  <si>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</si>
  <si>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</si>
  <si>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</si>
  <si>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</si>
  <si>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</si>
  <si>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</si>
  <si>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</si>
  <si>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</si>
  <si>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</si>
  <si>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</si>
  <si>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</si>
  <si>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</si>
  <si>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</si>
  <si>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</si>
  <si>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</si>
  <si>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</si>
  <si>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</si>
  <si>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</si>
  <si>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</si>
  <si>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</si>
  <si>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</si>
  <si>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</si>
  <si>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</si>
  <si>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</si>
  <si>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</si>
  <si>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</si>
  <si>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</si>
  <si>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</si>
  <si>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</si>
  <si>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</si>
  <si>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</si>
  <si>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</si>
  <si>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</si>
  <si>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</si>
  <si>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</si>
  <si>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</si>
  <si>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</si>
  <si>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</si>
  <si>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</si>
  <si>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</si>
  <si>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</si>
  <si>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</si>
  <si>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</si>
  <si>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</si>
  <si>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</si>
  <si>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</si>
  <si>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</si>
  <si>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</si>
  <si>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</si>
  <si>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</si>
  <si>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</si>
  <si>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</si>
  <si>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</si>
  <si>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</si>
  <si>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</si>
  <si>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</si>
  <si>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</si>
  <si>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</si>
  <si>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</si>
  <si>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</si>
  <si>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</si>
  <si>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</si>
  <si>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</si>
  <si>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</si>
  <si>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</si>
  <si>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</si>
  <si>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</si>
  <si>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</si>
  <si>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</si>
  <si>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</si>
  <si>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</si>
  <si>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</si>
  <si>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</si>
  <si>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</si>
  <si>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</si>
  <si>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</si>
  <si>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</si>
  <si>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</si>
  <si>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</si>
  <si>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</si>
  <si>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</si>
  <si>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</si>
  <si>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</si>
  <si>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</si>
  <si>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</si>
  <si>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</si>
  <si>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</si>
  <si>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</si>
  <si>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</si>
  <si>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</si>
  <si>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</si>
  <si>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</si>
  <si>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</si>
  <si>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</si>
  <si>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</si>
  <si>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</si>
  <si>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</si>
  <si>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</si>
  <si>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</si>
  <si>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</si>
  <si>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</si>
  <si>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</si>
  <si>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</si>
  <si>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</si>
  <si>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</si>
  <si>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</si>
  <si>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</si>
  <si>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</si>
  <si>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</si>
  <si>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</si>
  <si>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</si>
  <si>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</si>
  <si>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</si>
  <si>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</si>
  <si>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</si>
  <si>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</si>
  <si>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</si>
  <si>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</si>
  <si>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</si>
  <si>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</si>
  <si>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</si>
  <si>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</si>
  <si>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</si>
  <si>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</si>
  <si>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</si>
  <si>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</si>
  <si>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</si>
  <si>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</si>
  <si>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</si>
  <si>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</si>
  <si>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</si>
  <si>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</si>
  <si>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</si>
  <si>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</si>
  <si>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</si>
  <si>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</si>
  <si>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</si>
  <si>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</si>
  <si>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</si>
  <si>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</si>
  <si>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</si>
  <si>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</si>
  <si>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</si>
  <si>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</si>
  <si>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</si>
  <si>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</si>
  <si>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</si>
  <si>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</si>
  <si>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</si>
  <si>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</si>
  <si>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</si>
  <si>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</si>
  <si>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</si>
  <si>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</si>
  <si>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</si>
  <si>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</si>
  <si>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</si>
  <si>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</si>
  <si>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</si>
  <si>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</si>
  <si>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</si>
  <si>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</si>
  <si>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</si>
  <si>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</si>
  <si>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</si>
  <si>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</si>
  <si>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</si>
  <si>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</si>
  <si>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</si>
  <si>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</si>
  <si>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</si>
  <si>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</si>
  <si>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</si>
  <si>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</si>
  <si>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</si>
  <si>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</si>
  <si>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</si>
  <si>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</si>
  <si>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</si>
  <si>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</si>
  <si>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</si>
  <si>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</si>
  <si>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</si>
  <si>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</si>
  <si>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</si>
  <si>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</si>
  <si>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</si>
  <si>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</si>
  <si>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</si>
  <si>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</si>
  <si>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</si>
  <si>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</si>
  <si>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</si>
  <si>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</si>
  <si>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</si>
  <si>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</si>
  <si>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</si>
  <si>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</si>
  <si>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</si>
  <si>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</si>
  <si>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</si>
  <si>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</si>
  <si>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</si>
  <si>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</si>
  <si>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</si>
  <si>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</si>
  <si>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</si>
  <si>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</si>
  <si>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</si>
  <si>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</si>
  <si>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</si>
  <si>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</si>
  <si>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</si>
  <si>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</si>
  <si>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</si>
  <si>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</si>
  <si>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</si>
  <si>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</si>
  <si>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</si>
  <si>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</si>
  <si>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</si>
  <si>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</si>
  <si>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</si>
  <si>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</si>
  <si>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</si>
  <si>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</si>
  <si>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</si>
  <si>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</si>
  <si>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</si>
  <si>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</si>
  <si>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</si>
  <si>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</si>
  <si>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</si>
  <si>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</si>
  <si>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</si>
  <si>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</si>
  <si>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</si>
  <si>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</si>
  <si>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</si>
  <si>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</si>
  <si>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</si>
  <si>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</si>
  <si>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</si>
  <si>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</si>
  <si>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</si>
  <si>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</si>
  <si>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</si>
  <si>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</si>
  <si>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</si>
  <si>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</si>
  <si>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</si>
  <si>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</si>
  <si>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</si>
  <si>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</si>
  <si>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</si>
  <si>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</si>
  <si>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</si>
  <si>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</si>
  <si>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</si>
  <si>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</si>
  <si>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</si>
  <si>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</si>
  <si>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</si>
  <si>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</si>
  <si>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</si>
  <si>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</si>
  <si>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</si>
  <si>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</si>
  <si>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</si>
  <si>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</si>
  <si>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</si>
  <si>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</si>
  <si>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</si>
  <si>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</si>
  <si>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</si>
  <si>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</si>
  <si>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</si>
  <si>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</si>
  <si>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</si>
  <si>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</si>
  <si>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</si>
  <si>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</si>
  <si>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</si>
  <si>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</si>
  <si>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</si>
  <si>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</si>
  <si>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</si>
  <si>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</si>
  <si>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</si>
  <si>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</si>
  <si>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</si>
  <si>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</si>
  <si>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</si>
  <si>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</si>
  <si>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</si>
  <si>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</si>
  <si>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</si>
  <si>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</si>
  <si>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</si>
  <si>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</si>
  <si>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</si>
  <si>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</si>
  <si>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</si>
  <si>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</si>
  <si>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</si>
  <si>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</si>
  <si>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</si>
  <si>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</si>
  <si>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</si>
  <si>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</si>
  <si>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</si>
  <si>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</si>
  <si>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</si>
  <si>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</si>
  <si>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</si>
  <si>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</si>
  <si>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</si>
  <si>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</si>
  <si>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</si>
  <si>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</si>
  <si>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</si>
  <si>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</si>
  <si>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</si>
  <si>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</si>
  <si>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</si>
  <si>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</si>
  <si>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</si>
  <si>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</si>
  <si>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</si>
  <si>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</si>
  <si>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</si>
  <si>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</si>
  <si>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</si>
  <si>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</si>
  <si>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</si>
  <si>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</si>
  <si>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</si>
  <si>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</si>
  <si>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</si>
  <si>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</si>
  <si>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</si>
  <si>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</si>
  <si>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</si>
  <si>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</si>
  <si>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</si>
  <si>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</si>
  <si>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</si>
  <si>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</si>
  <si>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</si>
  <si>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</si>
  <si>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</si>
  <si>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</si>
  <si>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</si>
  <si>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</si>
  <si>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</si>
  <si>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</si>
  <si>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</si>
  <si>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</si>
  <si>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</si>
  <si>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</si>
  <si>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</si>
  <si>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</si>
  <si>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</si>
  <si>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</si>
  <si>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</si>
  <si>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</si>
  <si>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</si>
  <si>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</si>
  <si>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</si>
  <si>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</si>
  <si>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</si>
  <si>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</si>
  <si>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</si>
  <si>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</si>
  <si>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</si>
  <si>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</si>
  <si>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</si>
  <si>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</si>
  <si>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</si>
  <si>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</si>
  <si>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</si>
  <si>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</si>
  <si>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</si>
  <si>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</si>
  <si>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</si>
  <si>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</si>
  <si>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</si>
  <si>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</si>
  <si>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</si>
  <si>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</si>
  <si>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</si>
  <si>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</si>
  <si>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</si>
  <si>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</si>
  <si>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</si>
  <si>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</si>
  <si>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</si>
  <si>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</si>
  <si>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</si>
  <si>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</si>
  <si>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</si>
  <si>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</si>
  <si>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</si>
  <si>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</si>
  <si>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</si>
  <si>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</si>
  <si>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</si>
  <si>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</si>
  <si>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</si>
  <si>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</si>
  <si>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</si>
  <si>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</si>
  <si>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</si>
  <si>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</si>
  <si>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</si>
  <si>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</si>
  <si>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</si>
  <si>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</si>
  <si>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</si>
  <si>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</si>
  <si>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</si>
  <si>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</si>
  <si>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</si>
  <si>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</si>
  <si>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</si>
  <si>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</si>
  <si>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</si>
  <si>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</si>
  <si>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</si>
  <si>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</si>
  <si>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</si>
  <si>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</si>
  <si>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</si>
  <si>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</si>
  <si>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</si>
  <si>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</si>
  <si>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</si>
  <si>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</si>
  <si>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</si>
  <si>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</si>
  <si>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</si>
  <si>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</si>
  <si>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</si>
  <si>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</si>
  <si>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</si>
  <si>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</si>
  <si>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</si>
  <si>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</si>
  <si>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</si>
  <si>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</si>
  <si>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</si>
  <si>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</si>
  <si>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</si>
  <si>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</si>
  <si>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</si>
  <si>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</si>
  <si>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</si>
  <si>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</si>
  <si>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</si>
  <si>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</si>
  <si>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</si>
  <si>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</si>
  <si>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</si>
  <si>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</si>
  <si>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</si>
  <si>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</si>
  <si>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</si>
  <si>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</si>
  <si>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</si>
  <si>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</si>
  <si>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</si>
  <si>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</si>
  <si>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</si>
  <si>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</si>
  <si>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</si>
  <si>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</si>
  <si>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</si>
  <si>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</si>
  <si>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</si>
  <si>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</si>
  <si>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</si>
  <si>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</si>
  <si>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</si>
  <si>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</si>
  <si>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</si>
  <si>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</si>
  <si>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</si>
  <si>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</si>
  <si>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</si>
  <si>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</si>
  <si>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</si>
  <si>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</si>
  <si>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</si>
  <si>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</si>
  <si>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</si>
  <si>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</si>
  <si>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</si>
  <si>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</si>
  <si>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</si>
  <si>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</si>
  <si>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</si>
  <si>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</si>
  <si>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</si>
  <si>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</si>
  <si>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</si>
  <si>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</si>
  <si>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</si>
  <si>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</si>
  <si>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</si>
  <si>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</si>
  <si>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</si>
  <si>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</si>
  <si>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</si>
  <si>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</si>
  <si>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</si>
  <si>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</si>
  <si>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</si>
  <si>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</si>
  <si>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</si>
  <si>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</si>
  <si>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</si>
  <si>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</si>
  <si>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</si>
  <si>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</si>
  <si>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</si>
  <si>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</si>
  <si>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</si>
  <si>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</si>
  <si>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</si>
  <si>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</si>
  <si>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</si>
  <si>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</si>
  <si>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</si>
  <si>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</si>
  <si>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</si>
  <si>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</si>
  <si>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</si>
  <si>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</si>
  <si>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</si>
  <si>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</si>
  <si>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</si>
  <si>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</si>
  <si>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</si>
  <si>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</si>
  <si>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</si>
  <si>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</si>
  <si>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</si>
  <si>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</si>
  <si>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</si>
  <si>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</si>
  <si>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</si>
  <si>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</si>
  <si>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</si>
  <si>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</si>
  <si>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</si>
  <si>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</si>
  <si>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</si>
  <si>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</si>
  <si>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</si>
  <si>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</si>
  <si>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</si>
  <si>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</si>
  <si>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</si>
  <si>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</si>
  <si>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</si>
  <si>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</si>
  <si>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</si>
  <si>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</si>
  <si>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</si>
  <si>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</si>
  <si>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</si>
  <si>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</si>
  <si>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</si>
  <si>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</si>
  <si>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</si>
  <si>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</si>
  <si>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</si>
  <si>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</si>
  <si>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</si>
  <si>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</si>
  <si>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</si>
  <si>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</si>
  <si>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</si>
  <si>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</si>
  <si>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</si>
  <si>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</si>
  <si>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</si>
  <si>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</si>
  <si>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</si>
  <si>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</si>
  <si>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</si>
  <si>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</si>
  <si>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</si>
  <si>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</si>
  <si>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</si>
  <si>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</si>
  <si>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</si>
  <si>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</si>
  <si>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</si>
  <si>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</si>
  <si>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</si>
  <si>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</si>
  <si>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</si>
  <si>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</si>
  <si>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</si>
  <si>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</si>
  <si>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</si>
  <si>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</si>
  <si>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</si>
  <si>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</si>
  <si>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</si>
  <si>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</si>
  <si>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</si>
  <si>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</si>
  <si>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</si>
  <si>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</si>
  <si>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</si>
  <si>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</si>
  <si>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</si>
  <si>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</si>
  <si>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</si>
  <si>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</si>
  <si>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</si>
  <si>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</si>
  <si>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</si>
  <si>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</si>
  <si>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</si>
  <si>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</si>
  <si>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</si>
  <si>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</si>
  <si>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</si>
  <si>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</si>
  <si>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</si>
  <si>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</si>
  <si>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</si>
  <si>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</si>
  <si>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</si>
  <si>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</si>
  <si>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</si>
  <si>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</si>
  <si>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</si>
  <si>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</si>
  <si>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</si>
  <si>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</si>
  <si>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</si>
  <si>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</si>
  <si>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</si>
  <si>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</si>
  <si>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</si>
  <si>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</si>
  <si>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</si>
  <si>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</si>
  <si>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</si>
  <si>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</si>
  <si>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</si>
  <si>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</si>
  <si>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</si>
  <si>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</si>
  <si>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</si>
  <si>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</si>
  <si>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</si>
  <si>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</si>
  <si>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</si>
  <si>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</si>
  <si>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</si>
  <si>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</si>
  <si>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</si>
  <si>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</si>
  <si>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</si>
  <si>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</si>
  <si>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</si>
  <si>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</si>
  <si>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</si>
  <si>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</si>
  <si>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</si>
  <si>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</si>
  <si>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</si>
  <si>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</si>
  <si>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</si>
  <si>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</si>
  <si>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</si>
  <si>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</si>
  <si>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</si>
  <si>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</si>
  <si>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</si>
  <si>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</si>
  <si>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</si>
  <si>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</si>
  <si>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</si>
  <si>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</si>
  <si>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</si>
  <si>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</si>
  <si>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</si>
  <si>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</si>
  <si>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</si>
  <si>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</si>
  <si>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</si>
  <si>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</si>
  <si>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</si>
  <si>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</si>
  <si>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</si>
  <si>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</si>
  <si>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</si>
  <si>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</si>
  <si>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</si>
  <si>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</si>
  <si>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</si>
  <si>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</si>
  <si>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</si>
  <si>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</si>
  <si>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</si>
  <si>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</si>
  <si>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</si>
  <si>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</si>
  <si>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</si>
  <si>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</si>
  <si>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</si>
  <si>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</si>
  <si>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</si>
  <si>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</si>
  <si>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</si>
  <si>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</si>
  <si>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</si>
  <si>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</si>
  <si>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</si>
  <si>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</si>
  <si>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</si>
  <si>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</si>
  <si>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</si>
  <si>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</si>
  <si>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</si>
  <si>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</si>
  <si>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</si>
  <si>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</si>
  <si>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</si>
  <si>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</si>
  <si>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</si>
  <si>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</si>
  <si>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</si>
  <si>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</si>
  <si>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</si>
  <si>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</si>
  <si>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</si>
  <si>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</si>
  <si>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</si>
  <si>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</si>
  <si>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</si>
  <si>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</si>
  <si>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</si>
  <si>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</si>
  <si>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</si>
  <si>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</si>
  <si>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</si>
  <si>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</si>
  <si>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</si>
  <si>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</si>
  <si>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</si>
  <si>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</si>
  <si>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</si>
  <si>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</si>
  <si>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</si>
  <si>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</si>
  <si>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</si>
  <si>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</si>
  <si>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</si>
  <si>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</si>
  <si>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</si>
  <si>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</si>
  <si>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</si>
  <si>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</si>
  <si>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</si>
  <si>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</si>
  <si>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</si>
  <si>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</si>
  <si>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</si>
  <si>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</si>
  <si>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</si>
  <si>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</si>
  <si>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</si>
  <si>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</si>
  <si>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</si>
  <si>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</si>
  <si>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</si>
  <si>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</si>
  <si>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</si>
  <si>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</si>
  <si>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</si>
  <si>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</si>
  <si>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</si>
  <si>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</si>
  <si>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</si>
  <si>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</si>
  <si>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</si>
  <si>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</si>
  <si>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</si>
  <si>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</si>
  <si>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</si>
  <si>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</si>
  <si>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</si>
  <si>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</si>
  <si>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</si>
  <si>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</si>
  <si>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</si>
  <si>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</si>
  <si>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</si>
  <si>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</si>
  <si>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</si>
  <si>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</si>
  <si>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</si>
  <si>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</si>
  <si>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</si>
  <si>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</si>
  <si>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</si>
  <si>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</si>
  <si>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</si>
  <si>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</si>
  <si>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</si>
  <si>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</si>
  <si>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</si>
  <si>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</si>
  <si>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</si>
  <si>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</si>
  <si>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</si>
  <si>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</si>
  <si>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</si>
  <si>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</si>
  <si>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</si>
  <si>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</si>
  <si>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</si>
  <si>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</si>
  <si>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</si>
  <si>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</si>
  <si>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</si>
  <si>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</si>
  <si>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</si>
  <si>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</si>
  <si>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</si>
  <si>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</si>
  <si>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</si>
  <si>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</si>
  <si>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</si>
  <si>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</si>
  <si>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</si>
  <si>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</si>
  <si>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</si>
  <si>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</si>
  <si>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</si>
  <si>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</si>
  <si>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</si>
  <si>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</si>
  <si>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</si>
  <si>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</si>
  <si>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</si>
  <si>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</si>
  <si>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</si>
  <si>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</si>
  <si>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</si>
  <si>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</si>
  <si>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</si>
  <si>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</si>
  <si>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</si>
  <si>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</si>
  <si>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</si>
  <si>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</si>
  <si>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</si>
  <si>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</si>
  <si>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</si>
  <si>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</si>
  <si>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</si>
  <si>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</si>
  <si>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</si>
  <si>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</si>
  <si>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</si>
  <si>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</si>
  <si>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</si>
  <si>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</si>
  <si>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</si>
  <si>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</si>
  <si>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</si>
  <si>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</si>
  <si>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</si>
  <si>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</si>
  <si>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</si>
  <si>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</si>
  <si>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</si>
  <si>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</si>
  <si>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</si>
  <si>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</si>
  <si>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</si>
  <si>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</si>
  <si>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</si>
  <si>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</si>
  <si>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</si>
  <si>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</si>
  <si>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</si>
  <si>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</si>
  <si>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</si>
  <si>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</si>
  <si>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</si>
  <si>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</si>
  <si>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</si>
  <si>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</si>
  <si>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</si>
  <si>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</si>
  <si>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</si>
  <si>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</si>
  <si>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</si>
  <si>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</si>
  <si>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</si>
  <si>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</si>
  <si>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</si>
  <si>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</si>
  <si>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</si>
  <si>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</si>
  <si>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</si>
  <si>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</si>
  <si>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</si>
  <si>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</si>
  <si>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</si>
  <si>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</si>
  <si>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</si>
  <si>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</si>
  <si>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</si>
  <si>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</si>
  <si>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</si>
  <si>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</si>
  <si>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</si>
  <si>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</si>
  <si>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</si>
  <si>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</si>
  <si>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</si>
  <si>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</si>
  <si>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</si>
  <si>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</si>
  <si>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</si>
  <si>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</si>
  <si>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</si>
  <si>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</si>
  <si>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</si>
  <si>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</si>
  <si>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</si>
  <si>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</si>
  <si>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</si>
  <si>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</si>
  <si>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</si>
  <si>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</si>
  <si>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</si>
  <si>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</si>
  <si>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</si>
  <si>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</si>
  <si>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</si>
  <si>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</si>
  <si>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</si>
  <si>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</si>
  <si>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</si>
  <si>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</si>
  <si>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</si>
  <si>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</si>
  <si>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</si>
  <si>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</si>
  <si>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</si>
  <si>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</si>
  <si>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</si>
  <si>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</si>
  <si>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</si>
  <si>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</si>
  <si>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</si>
  <si>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</si>
  <si>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</si>
  <si>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</si>
  <si>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</si>
  <si>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</si>
  <si>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</si>
  <si>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</si>
  <si>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</si>
  <si>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</si>
  <si>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</si>
  <si>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</si>
  <si>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</si>
  <si>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</si>
  <si>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</si>
  <si>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</si>
  <si>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</si>
  <si>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</si>
  <si>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</si>
  <si>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</si>
  <si>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</si>
  <si>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</si>
  <si>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</si>
  <si>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</si>
  <si>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</si>
  <si>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</si>
  <si>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</si>
  <si>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</si>
  <si>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</si>
  <si>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</si>
  <si>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</si>
  <si>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</si>
  <si>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</si>
  <si>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</si>
  <si>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</si>
  <si>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</si>
  <si>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</si>
  <si>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</si>
  <si>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</si>
  <si>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</si>
  <si>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</si>
  <si>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</si>
  <si>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</si>
  <si>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</si>
  <si>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</si>
  <si>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</si>
  <si>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</si>
  <si>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</si>
  <si>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</si>
  <si>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</si>
  <si>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</si>
  <si>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</si>
  <si>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</si>
  <si>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</si>
  <si>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</si>
  <si>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</si>
  <si>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</si>
  <si>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</si>
  <si>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</si>
  <si>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</si>
  <si>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</si>
  <si>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</si>
  <si>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</si>
  <si>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</si>
  <si>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</si>
  <si>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</si>
  <si>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</si>
  <si>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</si>
  <si>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</si>
  <si>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</si>
  <si>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</si>
  <si>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</si>
  <si>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</si>
  <si>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</si>
  <si>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</si>
  <si>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</si>
  <si>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</si>
  <si>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</si>
  <si>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</si>
  <si>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</si>
  <si>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</si>
  <si>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</si>
  <si>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</si>
  <si>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</si>
  <si>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</si>
  <si>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</si>
  <si>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</si>
  <si>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</si>
  <si>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</si>
  <si>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</si>
  <si>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</si>
  <si>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</si>
  <si>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</si>
  <si>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</si>
  <si>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</si>
  <si>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</si>
  <si>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</si>
  <si>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</si>
  <si>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</si>
  <si>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</si>
  <si>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</si>
  <si>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</si>
  <si>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</si>
  <si>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</si>
  <si>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</si>
  <si>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</si>
  <si>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</si>
  <si>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</si>
  <si>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</si>
  <si>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</si>
  <si>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</si>
  <si>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</si>
  <si>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</si>
  <si>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</si>
  <si>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</si>
  <si>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</si>
  <si>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</si>
  <si>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</si>
  <si>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</si>
  <si>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</si>
  <si>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</si>
  <si>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</si>
  <si>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</si>
  <si>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</si>
  <si>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</si>
  <si>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</si>
  <si>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</si>
  <si>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</si>
  <si>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</si>
  <si>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</si>
  <si>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</si>
  <si>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</si>
  <si>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</si>
  <si>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</si>
  <si>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</si>
  <si>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</si>
  <si>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</si>
  <si>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</si>
  <si>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</si>
  <si>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</si>
  <si>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</si>
  <si>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</si>
  <si>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</si>
  <si>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</si>
  <si>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</si>
  <si>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</si>
  <si>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</si>
  <si>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</si>
  <si>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</si>
  <si>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</si>
  <si>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</si>
  <si>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</si>
  <si>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</si>
  <si>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</si>
  <si>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</si>
  <si>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</si>
  <si>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</si>
  <si>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</si>
  <si>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</si>
  <si>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</si>
  <si>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</si>
  <si>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</si>
  <si>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</si>
  <si>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</si>
  <si>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</si>
  <si>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</si>
  <si>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</si>
  <si>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</si>
  <si>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</si>
  <si>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</si>
  <si>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</si>
  <si>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</si>
  <si>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</si>
  <si>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</si>
  <si>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</si>
  <si>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</si>
  <si>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</si>
  <si>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</si>
  <si>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</si>
  <si>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</si>
  <si>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</si>
  <si>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</si>
  <si>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</si>
  <si>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</si>
  <si>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</si>
  <si>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</si>
  <si>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</si>
  <si>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</si>
  <si>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</si>
  <si>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</si>
  <si>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</si>
  <si>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</si>
  <si>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</si>
  <si>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</si>
  <si>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</si>
  <si>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</si>
  <si>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</si>
  <si>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</si>
  <si>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</si>
  <si>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</si>
  <si>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</si>
  <si>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</si>
  <si>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</si>
  <si>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</si>
  <si>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</si>
  <si>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</si>
  <si>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</si>
  <si>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</si>
  <si>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</si>
  <si>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</si>
  <si>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</si>
  <si>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</si>
  <si>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</si>
  <si>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</si>
  <si>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</si>
  <si>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</si>
  <si>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</si>
  <si>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</si>
  <si>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</si>
  <si>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</si>
  <si>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</si>
  <si>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</si>
  <si>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</si>
  <si>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</si>
  <si>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</si>
  <si>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</si>
  <si>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</si>
  <si>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</si>
  <si>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</si>
  <si>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</si>
  <si>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</si>
  <si>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</si>
  <si>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</si>
  <si>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</si>
  <si>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</si>
  <si>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</si>
  <si>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</si>
  <si>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</si>
  <si>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</si>
  <si>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</si>
  <si>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</si>
  <si>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</si>
  <si>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</si>
  <si>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</si>
  <si>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</si>
  <si>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</si>
  <si>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</si>
  <si>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</si>
  <si>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</si>
  <si>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</si>
  <si>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</si>
  <si>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</si>
  <si>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</si>
  <si>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</si>
  <si>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</si>
  <si>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</si>
  <si>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</si>
  <si>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</si>
  <si>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</si>
  <si>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</si>
  <si>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</si>
  <si>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</si>
  <si>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</si>
  <si>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</si>
  <si>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</si>
  <si>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</si>
  <si>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</si>
  <si>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</si>
  <si>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</si>
  <si>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</si>
  <si>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</si>
  <si>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</si>
  <si>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</si>
  <si>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</si>
  <si>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</si>
  <si>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</si>
  <si>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</si>
  <si>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</si>
  <si>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</si>
  <si>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</si>
  <si>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</si>
  <si>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</si>
  <si>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</si>
  <si>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</si>
  <si>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</si>
  <si>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</si>
  <si>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</si>
  <si>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</si>
  <si>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</si>
  <si>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</si>
  <si>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</si>
  <si>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</si>
  <si>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</si>
  <si>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</si>
  <si>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</si>
  <si>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</si>
  <si>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</si>
  <si>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</si>
  <si>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</si>
  <si>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</si>
  <si>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</si>
  <si>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</si>
  <si>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</si>
  <si>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</si>
  <si>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</si>
  <si>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</si>
  <si>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</si>
  <si>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</si>
  <si>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</si>
  <si>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</si>
  <si>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</si>
  <si>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</si>
  <si>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</si>
  <si>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</si>
  <si>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</si>
  <si>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</si>
  <si>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</si>
  <si>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</si>
  <si>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</si>
  <si>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</si>
  <si>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</si>
  <si>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</si>
  <si>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</si>
  <si>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</si>
  <si>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</si>
  <si>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</si>
  <si>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</si>
  <si>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</si>
  <si>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</si>
  <si>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</si>
  <si>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</si>
  <si>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</si>
  <si>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</si>
  <si>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</si>
  <si>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</si>
  <si>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</si>
  <si>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</si>
  <si>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</si>
  <si>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</si>
  <si>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</si>
  <si>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</si>
  <si>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</si>
  <si>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</si>
  <si>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</si>
  <si>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</si>
  <si>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</si>
  <si>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</si>
  <si>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</si>
  <si>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</si>
  <si>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</si>
  <si>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</si>
  <si>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</si>
  <si>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</si>
  <si>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</si>
  <si>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</si>
  <si>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</si>
  <si>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</si>
  <si>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</si>
  <si>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</si>
  <si>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</si>
  <si>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</si>
  <si>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</si>
  <si>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</si>
  <si>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</si>
  <si>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</si>
  <si>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</si>
  <si>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</si>
  <si>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</si>
  <si>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</si>
  <si>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</si>
  <si>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</si>
  <si>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</si>
  <si>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</si>
  <si>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</si>
  <si>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</si>
  <si>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</si>
  <si>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</si>
  <si>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</si>
  <si>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</si>
  <si>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</si>
  <si>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</si>
  <si>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</si>
  <si>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</si>
  <si>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</si>
  <si>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</si>
  <si>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</si>
  <si>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</si>
  <si>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</si>
  <si>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</si>
  <si>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</si>
  <si>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</si>
  <si>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</si>
  <si>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</si>
  <si>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</si>
  <si>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</si>
  <si>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</si>
  <si>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</si>
  <si>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</si>
  <si>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</si>
  <si>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</si>
  <si>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</si>
  <si>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</si>
  <si>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</si>
  <si>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</si>
  <si>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</si>
  <si>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</si>
  <si>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</si>
  <si>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</si>
  <si>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</si>
  <si>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</si>
  <si>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</si>
  <si>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</si>
  <si>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</si>
  <si>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</si>
  <si>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</si>
  <si>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</si>
  <si>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</si>
  <si>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</si>
  <si>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</si>
  <si>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</si>
  <si>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</si>
  <si>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</si>
  <si>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</si>
  <si>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</si>
  <si>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</si>
  <si>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</si>
  <si>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</si>
  <si>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</si>
  <si>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</si>
  <si>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</si>
  <si>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</si>
  <si>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</si>
  <si>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</si>
  <si>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</si>
  <si>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</si>
  <si>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</si>
  <si>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</si>
  <si>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</si>
  <si>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</si>
  <si>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</si>
  <si>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</si>
  <si>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</si>
  <si>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</si>
  <si>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</si>
  <si>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</si>
  <si>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</si>
  <si>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</si>
  <si>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</si>
  <si>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</si>
  <si>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</si>
  <si>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</si>
  <si>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</si>
  <si>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</si>
  <si>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</si>
  <si>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</si>
  <si>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</si>
  <si>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</si>
  <si>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</si>
  <si>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</si>
  <si>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</si>
  <si>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</si>
  <si>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</si>
  <si>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</si>
  <si>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</si>
  <si>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</si>
  <si>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</si>
  <si>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</si>
  <si>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</si>
  <si>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</si>
  <si>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</si>
  <si>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</si>
  <si>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</si>
  <si>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</si>
  <si>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</si>
  <si>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</si>
  <si>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</si>
  <si>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</si>
  <si>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</si>
  <si>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</si>
  <si>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</si>
  <si>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</si>
  <si>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</si>
  <si>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</si>
  <si>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</si>
  <si>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</si>
  <si>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</si>
  <si>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</si>
  <si>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</si>
  <si>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</si>
  <si>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</si>
  <si>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</si>
  <si>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</si>
  <si>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</si>
  <si>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</si>
  <si>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</si>
  <si>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</si>
  <si>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</si>
  <si>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</si>
  <si>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</si>
  <si>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</si>
  <si>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</si>
  <si>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</si>
  <si>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</si>
  <si>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</si>
  <si>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</si>
  <si>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</si>
  <si>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</si>
  <si>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</si>
  <si>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</si>
  <si>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</si>
  <si>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</si>
  <si>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</si>
  <si>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</si>
  <si>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</si>
  <si>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</si>
  <si>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</si>
  <si>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</si>
  <si>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</si>
  <si>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</si>
  <si>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</si>
  <si>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</si>
  <si>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</si>
  <si>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</si>
  <si>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</si>
  <si>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</si>
  <si>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</si>
  <si>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</si>
  <si>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</si>
  <si>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</si>
  <si>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</si>
  <si>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</si>
  <si>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</si>
  <si>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</si>
  <si>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</si>
  <si>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</si>
  <si>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</si>
  <si>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</si>
  <si>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</si>
  <si>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</si>
  <si>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</si>
  <si>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</si>
  <si>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</si>
  <si>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</si>
  <si>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</si>
  <si>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</si>
  <si>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</si>
  <si>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</si>
  <si>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</si>
  <si>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</si>
  <si>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</si>
  <si>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</si>
  <si>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</si>
  <si>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</si>
  <si>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</si>
  <si>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</si>
  <si>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</si>
  <si>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</si>
  <si>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</si>
  <si>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</si>
  <si>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</si>
  <si>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</si>
  <si>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</si>
  <si>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</si>
  <si>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</si>
  <si>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</si>
  <si>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</si>
  <si>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</si>
  <si>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</si>
  <si>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</si>
  <si>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</si>
  <si>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</si>
  <si>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</si>
  <si>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</si>
  <si>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</si>
  <si>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</si>
  <si>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</si>
  <si>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</si>
  <si>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</si>
  <si>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</si>
  <si>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</si>
  <si>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</si>
  <si>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</si>
  <si>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</si>
  <si>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</si>
  <si>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</si>
  <si>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</si>
  <si>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</si>
  <si>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</si>
  <si>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</si>
  <si>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</si>
  <si>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</si>
  <si>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</si>
  <si>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</si>
  <si>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</si>
  <si>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</si>
  <si>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</si>
  <si>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</si>
  <si>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</si>
  <si>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</si>
  <si>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</si>
  <si>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</si>
  <si>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</si>
  <si>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</si>
  <si>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</si>
  <si>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</si>
  <si>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</si>
  <si>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</si>
  <si>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</si>
  <si>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</si>
  <si>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</si>
  <si>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</si>
  <si>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</si>
  <si>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</si>
  <si>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</si>
  <si>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</si>
  <si>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</si>
  <si>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</si>
  <si>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</si>
  <si>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</si>
  <si>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</si>
  <si>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</si>
  <si>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</si>
  <si>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</si>
  <si>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</si>
  <si>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</si>
  <si>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</si>
  <si>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</si>
  <si>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</si>
  <si>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</si>
  <si>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</si>
  <si>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</si>
  <si>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</si>
  <si>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</si>
  <si>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</si>
  <si>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</si>
  <si>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</si>
  <si>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</si>
  <si>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</si>
  <si>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</si>
  <si>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</si>
  <si>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</si>
  <si>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</si>
  <si>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</si>
  <si>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</si>
  <si>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</si>
  <si>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</si>
  <si>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</si>
  <si>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</si>
  <si>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</si>
  <si>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</si>
  <si>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</si>
  <si>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</si>
  <si>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</si>
  <si>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</si>
  <si>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</si>
  <si>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</si>
  <si>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</si>
  <si>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</si>
  <si>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</si>
  <si>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</si>
  <si>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</si>
  <si>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</si>
  <si>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</si>
  <si>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</si>
  <si>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</si>
  <si>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</si>
  <si>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</si>
  <si>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</si>
  <si>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</si>
  <si>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</si>
  <si>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</si>
  <si>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</si>
  <si>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</si>
  <si>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</si>
  <si>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</si>
  <si>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</si>
  <si>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</si>
  <si>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</si>
  <si>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</si>
  <si>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</si>
  <si>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</si>
  <si>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</si>
  <si>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</si>
  <si>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</si>
  <si>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</si>
  <si>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</si>
  <si>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</si>
  <si>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</si>
  <si>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</si>
  <si>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</si>
  <si>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</si>
  <si>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</si>
  <si>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</si>
  <si>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</si>
  <si>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</si>
  <si>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</si>
  <si>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</si>
  <si>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</si>
  <si>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</si>
  <si>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</si>
  <si>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</si>
  <si>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</si>
  <si>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</si>
  <si>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</si>
  <si>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</si>
  <si>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</si>
  <si>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</si>
  <si>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</si>
  <si>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</si>
  <si>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</si>
  <si>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</si>
  <si>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</si>
  <si>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</si>
  <si>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</si>
  <si>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</si>
  <si>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</si>
  <si>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</si>
  <si>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</si>
  <si>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</si>
  <si>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</si>
  <si>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</si>
  <si>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</si>
  <si>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</si>
  <si>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</si>
  <si>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</si>
  <si>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</si>
  <si>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</si>
  <si>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</si>
  <si>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</si>
  <si>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</si>
  <si>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</si>
  <si>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</si>
  <si>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</si>
  <si>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</si>
  <si>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</si>
  <si>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</si>
  <si>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</si>
  <si>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</si>
  <si>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</si>
  <si>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</si>
  <si>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</si>
  <si>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</si>
  <si>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</si>
  <si>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</si>
  <si>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</si>
  <si>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</si>
  <si>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</si>
  <si>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</si>
  <si>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</si>
  <si>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</si>
  <si>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</si>
  <si>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</si>
  <si>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</si>
  <si>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</si>
  <si>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</si>
  <si>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</si>
  <si>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</si>
  <si>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</si>
  <si>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</si>
  <si>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</si>
  <si>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</si>
  <si>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</si>
  <si>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</si>
  <si>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</si>
  <si>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</si>
  <si>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</si>
  <si>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</si>
  <si>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</si>
  <si>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</si>
  <si>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</si>
  <si>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</si>
  <si>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</si>
  <si>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</si>
  <si>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</si>
  <si>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</si>
  <si>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</si>
  <si>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</si>
  <si>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</si>
  <si>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</si>
  <si>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</si>
  <si>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</si>
  <si>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</si>
  <si>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</si>
  <si>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</si>
  <si>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</si>
  <si>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</si>
  <si>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</si>
  <si>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</si>
  <si>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</si>
  <si>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</si>
  <si>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</si>
  <si>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</si>
  <si>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</si>
  <si>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</si>
  <si>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</si>
  <si>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</si>
  <si>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</si>
  <si>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</si>
  <si>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</si>
  <si>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</si>
  <si>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</si>
  <si>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</si>
  <si>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</si>
  <si>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</si>
  <si>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</si>
  <si>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</si>
  <si>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</si>
  <si>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</si>
  <si>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</si>
  <si>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</si>
  <si>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</si>
  <si>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</si>
  <si>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</si>
  <si>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</si>
  <si>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</si>
  <si>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</si>
  <si>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</si>
  <si>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</si>
  <si>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</si>
  <si>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</si>
  <si>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</si>
  <si>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</si>
  <si>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</si>
  <si>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</si>
  <si>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</si>
  <si>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</si>
  <si>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</si>
  <si>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</si>
  <si>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</si>
  <si>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</si>
  <si>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</si>
  <si>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</si>
  <si>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</si>
  <si>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</si>
  <si>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</si>
  <si>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</si>
  <si>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</si>
  <si>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</si>
  <si>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</si>
  <si>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</si>
  <si>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</si>
  <si>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</si>
  <si>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</si>
  <si>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</si>
  <si>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</si>
  <si>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</si>
  <si>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</si>
  <si>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</si>
  <si>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</si>
  <si>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</si>
  <si>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</si>
  <si>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</si>
  <si>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</si>
  <si>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</si>
  <si>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</si>
  <si>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</si>
  <si>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</si>
  <si>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</si>
  <si>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</si>
  <si>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</si>
  <si>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</si>
  <si>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</si>
  <si>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</si>
  <si>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</si>
  <si>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</si>
  <si>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</si>
  <si>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</si>
  <si>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</si>
  <si>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</si>
  <si>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</si>
  <si>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</si>
  <si>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</si>
  <si>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</si>
  <si>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</si>
  <si>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</si>
  <si>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</si>
  <si>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</si>
  <si>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</si>
  <si>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</si>
  <si>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</si>
  <si>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</si>
  <si>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</si>
  <si>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</si>
  <si>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</si>
  <si>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</si>
  <si>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</si>
  <si>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</si>
  <si>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</si>
  <si>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</si>
  <si>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</si>
  <si>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</si>
  <si>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</si>
  <si>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</si>
  <si>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</si>
  <si>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</si>
  <si>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</si>
  <si>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</si>
  <si>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</si>
  <si>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</si>
  <si>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</si>
  <si>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</si>
  <si>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</si>
  <si>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</si>
  <si>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</si>
  <si>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</si>
  <si>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</si>
  <si>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</si>
  <si>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</si>
  <si>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</si>
  <si>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</si>
  <si>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</si>
  <si>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</si>
  <si>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</si>
  <si>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</si>
  <si>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</si>
  <si>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</si>
  <si>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</si>
  <si>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</si>
  <si>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</si>
  <si>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</si>
  <si>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</si>
  <si>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</si>
  <si>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</si>
  <si>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</si>
  <si>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</si>
  <si>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</si>
  <si>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</si>
  <si>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</si>
  <si>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</si>
  <si>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</si>
  <si>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</si>
  <si>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</si>
  <si>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</si>
  <si>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</si>
  <si>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</si>
  <si>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</si>
  <si>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</si>
  <si>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</si>
  <si>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</si>
  <si>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</si>
  <si>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</si>
  <si>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</si>
  <si>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</si>
  <si>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</si>
  <si>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</si>
  <si>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</si>
  <si>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</si>
  <si>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</si>
  <si>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</si>
  <si>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</si>
  <si>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</si>
  <si>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</si>
  <si>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</si>
  <si>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</si>
  <si>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</si>
  <si>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</si>
  <si>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</si>
  <si>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</si>
  <si>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</si>
  <si>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</si>
  <si>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</si>
  <si>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</si>
  <si>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</si>
  <si>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</si>
  <si>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</si>
  <si>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</si>
  <si>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</si>
  <si>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</si>
  <si>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</si>
  <si>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</si>
  <si>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</si>
  <si>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</si>
  <si>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</si>
  <si>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</si>
  <si>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</si>
  <si>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</si>
  <si>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</si>
  <si>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</si>
  <si>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</si>
  <si>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</si>
  <si>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</si>
  <si>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</si>
  <si>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</si>
  <si>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</si>
  <si>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</si>
  <si>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</si>
  <si>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</si>
  <si>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</si>
  <si>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</si>
  <si>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</si>
  <si>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</si>
  <si>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</si>
  <si>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</si>
  <si>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</si>
  <si>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</si>
  <si>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</si>
  <si>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</si>
  <si>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</si>
  <si>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</si>
  <si>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</si>
  <si>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</si>
  <si>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</si>
  <si>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</si>
  <si>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</si>
  <si>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</si>
  <si>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</si>
  <si>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</si>
  <si>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</si>
  <si>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</si>
  <si>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</si>
  <si>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</si>
  <si>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</si>
  <si>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</si>
  <si>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</si>
  <si>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</si>
  <si>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</si>
  <si>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</si>
  <si>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</si>
  <si>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</si>
  <si>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</si>
  <si>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</si>
  <si>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</si>
  <si>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</si>
  <si>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</si>
  <si>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</si>
  <si>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</si>
  <si>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</si>
  <si>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</si>
  <si>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</si>
  <si>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</si>
  <si>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</si>
  <si>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</si>
  <si>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</si>
  <si>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</si>
  <si>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</si>
  <si>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</si>
  <si>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</si>
  <si>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</si>
  <si>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</si>
  <si>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</si>
  <si>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</si>
  <si>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</si>
  <si>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</si>
  <si>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</si>
  <si>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</si>
  <si>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</si>
  <si>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</si>
  <si>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</si>
  <si>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</si>
  <si>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</si>
  <si>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</si>
  <si>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</si>
  <si>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</si>
  <si>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</si>
  <si>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</si>
  <si>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</si>
  <si>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</si>
  <si>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</si>
  <si>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</si>
  <si>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</si>
  <si>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</si>
  <si>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</si>
  <si>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</si>
  <si>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</si>
  <si>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</si>
  <si>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</si>
  <si>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</si>
  <si>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</si>
  <si>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</si>
  <si>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</si>
  <si>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</si>
  <si>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</si>
  <si>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</si>
  <si>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</si>
  <si>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</si>
  <si>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</si>
  <si>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</si>
  <si>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</si>
  <si>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</si>
  <si>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</si>
  <si>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</si>
  <si>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</si>
  <si>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</si>
  <si>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</si>
  <si>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</si>
  <si>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</si>
  <si>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</si>
  <si>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</si>
  <si>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</si>
  <si>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</si>
  <si>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</si>
  <si>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</si>
  <si>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</si>
  <si>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</si>
  <si>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</si>
  <si>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</si>
  <si>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</si>
  <si>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</si>
  <si>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</si>
  <si>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</si>
  <si>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</si>
  <si>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</si>
  <si>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</si>
  <si>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</si>
  <si>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</si>
  <si>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</si>
  <si>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</si>
  <si>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</si>
  <si>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</si>
  <si>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</si>
  <si>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</si>
  <si>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</si>
  <si>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</si>
  <si>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</si>
  <si>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</si>
  <si>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</si>
  <si>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</si>
  <si>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</si>
  <si>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</si>
  <si>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</si>
  <si>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</si>
  <si>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</si>
  <si>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</si>
  <si>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</si>
  <si>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</si>
  <si>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</si>
  <si>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</si>
  <si>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</si>
  <si>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</si>
  <si>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</si>
  <si>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</si>
  <si>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</si>
  <si>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</si>
  <si>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</si>
  <si>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</si>
  <si>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</si>
  <si>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</si>
  <si>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</si>
  <si>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</si>
  <si>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</si>
  <si>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</si>
  <si>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</si>
  <si>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</si>
  <si>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</si>
  <si>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</si>
  <si>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</si>
  <si>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</si>
  <si>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</si>
  <si>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</si>
  <si>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</si>
  <si>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</si>
  <si>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</si>
  <si>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</si>
  <si>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</si>
  <si>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</si>
  <si>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</si>
  <si>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</si>
  <si>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</si>
  <si>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</si>
  <si>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</si>
  <si>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</si>
  <si>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</si>
  <si>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</si>
  <si>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</si>
  <si>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</si>
  <si>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</si>
  <si>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</si>
  <si>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</si>
  <si>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</si>
  <si>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</si>
  <si>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</si>
  <si>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</si>
  <si>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</si>
  <si>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</si>
  <si>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</si>
  <si>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</si>
  <si>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</si>
  <si>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</si>
  <si>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</si>
  <si>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</si>
  <si>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</si>
  <si>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</si>
  <si>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</si>
  <si>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</si>
  <si>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</si>
  <si>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</si>
  <si>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</si>
  <si>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</si>
  <si>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</si>
  <si>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</si>
  <si>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</si>
  <si>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</si>
  <si>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</si>
  <si>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</si>
  <si>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</si>
  <si>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</si>
  <si>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</si>
  <si>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</si>
  <si>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</si>
  <si>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</si>
  <si>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</si>
  <si>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</si>
  <si>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</si>
  <si>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</si>
  <si>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</si>
  <si>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</si>
  <si>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</si>
  <si>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</si>
  <si>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</si>
  <si>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</si>
  <si>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</si>
  <si>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</si>
  <si>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</si>
  <si>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</si>
  <si>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</si>
  <si>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</si>
  <si>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</si>
  <si>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</si>
  <si>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</si>
  <si>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</si>
  <si>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</si>
  <si>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</si>
  <si>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</si>
  <si>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</si>
  <si>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</si>
  <si>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</si>
  <si>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</si>
  <si>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</si>
  <si>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</si>
  <si>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</si>
  <si>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</si>
  <si>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</si>
  <si>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</si>
  <si>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</si>
  <si>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</si>
  <si>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</si>
  <si>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</si>
  <si>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</si>
  <si>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</si>
  <si>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</si>
  <si>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</si>
  <si>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</si>
  <si>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</si>
  <si>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</si>
  <si>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</si>
  <si>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</si>
  <si>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</si>
  <si>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</si>
  <si>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</si>
  <si>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</si>
  <si>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</si>
  <si>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</si>
  <si>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</si>
  <si>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</si>
  <si>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</si>
  <si>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</si>
  <si>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</si>
  <si>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</si>
  <si>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</si>
  <si>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</si>
  <si>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</si>
  <si>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</si>
  <si>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</si>
  <si>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</si>
  <si>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</si>
  <si>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</si>
  <si>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</si>
  <si>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</si>
  <si>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</si>
  <si>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</si>
  <si>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</si>
  <si>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</si>
  <si>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</si>
  <si>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</si>
  <si>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</si>
  <si>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</si>
  <si>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</si>
  <si>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</si>
  <si>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</si>
  <si>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</si>
  <si>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</si>
  <si>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</si>
  <si>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</si>
  <si>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</si>
  <si>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</si>
  <si>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</si>
  <si>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</si>
  <si>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</si>
  <si>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</si>
  <si>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</si>
  <si>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</si>
  <si>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</si>
  <si>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</si>
  <si>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</si>
  <si>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</si>
  <si>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</si>
  <si>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</si>
  <si>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</si>
  <si>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</si>
  <si>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</si>
  <si>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</si>
  <si>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</si>
  <si>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</si>
  <si>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</si>
  <si>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</si>
  <si>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</si>
  <si>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</si>
  <si>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</si>
  <si>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</si>
  <si>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</si>
  <si>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</si>
  <si>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</si>
  <si>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</si>
  <si>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</si>
  <si>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</si>
  <si>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</si>
  <si>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</si>
  <si>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</si>
  <si>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</si>
  <si>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</si>
  <si>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</si>
  <si>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</si>
  <si>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</si>
  <si>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</si>
  <si>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</si>
  <si>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</si>
  <si>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</si>
  <si>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</si>
  <si>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</si>
  <si>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</si>
  <si>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</si>
  <si>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</si>
  <si>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</si>
  <si>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</si>
  <si>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</si>
  <si>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</si>
  <si>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</si>
  <si>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</si>
  <si>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</si>
  <si>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</si>
  <si>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</si>
  <si>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</si>
  <si>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</si>
  <si>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</si>
  <si>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</si>
  <si>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</si>
  <si>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</si>
  <si>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</si>
  <si>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</si>
  <si>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</si>
  <si>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</si>
  <si>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</si>
  <si>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</si>
  <si>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</si>
  <si>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</si>
  <si>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</si>
  <si>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</si>
  <si>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</si>
  <si>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</si>
  <si>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</si>
  <si>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</si>
  <si>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</si>
  <si>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</si>
  <si>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</si>
  <si>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</si>
  <si>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</si>
  <si>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</si>
  <si>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</si>
  <si>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</si>
  <si>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</si>
  <si>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</si>
  <si>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</si>
  <si>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</si>
  <si>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</si>
  <si>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</si>
  <si>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</si>
  <si>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</si>
  <si>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</si>
  <si>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</si>
  <si>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</si>
  <si>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</si>
  <si>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</si>
  <si>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</si>
  <si>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</si>
  <si>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</si>
  <si>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</si>
  <si>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</si>
  <si>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</si>
  <si>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</si>
  <si>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</si>
  <si>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</si>
  <si>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</si>
  <si>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</si>
  <si>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</si>
  <si>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</si>
  <si>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</si>
  <si>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</si>
  <si>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</si>
  <si>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</si>
  <si>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</si>
  <si>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</si>
  <si>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</si>
  <si>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</si>
  <si>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</si>
  <si>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</si>
  <si>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</si>
  <si>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</si>
  <si>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</si>
  <si>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</si>
  <si>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</si>
  <si>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</si>
  <si>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</si>
  <si>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</si>
  <si>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</si>
  <si>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</si>
  <si>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</si>
  <si>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</si>
  <si>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</si>
  <si>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</si>
  <si>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</si>
  <si>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</si>
  <si>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</si>
  <si>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</si>
  <si>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</si>
  <si>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</si>
  <si>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</si>
  <si>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</si>
  <si>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</si>
  <si>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</si>
  <si>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</si>
  <si>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</si>
  <si>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</si>
  <si>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</si>
  <si>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</si>
  <si>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</si>
  <si>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</si>
  <si>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</si>
  <si>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</si>
  <si>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</si>
  <si>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</si>
  <si>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</si>
  <si>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</si>
  <si>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</si>
  <si>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</si>
  <si>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</si>
  <si>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</si>
  <si>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</si>
  <si>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</si>
  <si>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</si>
  <si>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</si>
  <si>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</si>
  <si>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</si>
  <si>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</si>
  <si>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</si>
  <si>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</si>
  <si>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</si>
  <si>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</si>
  <si>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</si>
  <si>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</si>
  <si>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</si>
  <si>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</si>
  <si>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</si>
  <si>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</si>
  <si>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</si>
  <si>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</si>
  <si>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</si>
  <si>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</si>
  <si>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</si>
  <si>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</si>
  <si>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</si>
  <si>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</si>
  <si>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</si>
  <si>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</si>
  <si>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</si>
  <si>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</si>
  <si>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</si>
  <si>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</si>
  <si>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</si>
  <si>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</si>
  <si>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</si>
  <si>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</si>
  <si>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</si>
  <si>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</si>
  <si>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</si>
  <si>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</si>
  <si>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</si>
  <si>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</si>
  <si>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</si>
  <si>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</si>
  <si>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</si>
  <si>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</si>
  <si>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</si>
  <si>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</si>
  <si>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</si>
  <si>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</si>
  <si>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</si>
  <si>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</si>
  <si>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</si>
  <si>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</si>
  <si>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</si>
  <si>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</si>
  <si>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</si>
  <si>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</si>
  <si>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</si>
  <si>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</si>
  <si>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</si>
  <si>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</si>
  <si>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</si>
  <si>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</si>
  <si>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</si>
  <si>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</si>
  <si>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</si>
  <si>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</si>
  <si>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</si>
  <si>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</si>
  <si>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</si>
  <si>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</si>
  <si>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</si>
  <si>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</si>
  <si>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</si>
  <si>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</si>
  <si>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</si>
  <si>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</si>
  <si>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</si>
  <si>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</si>
  <si>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</si>
  <si>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</si>
  <si>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</si>
  <si>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</si>
  <si>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</si>
  <si>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</si>
  <si>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</si>
  <si>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</si>
  <si>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</si>
  <si>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</si>
  <si>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</si>
  <si>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</si>
  <si>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</si>
  <si>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</si>
  <si>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</si>
  <si>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</si>
  <si>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</si>
  <si>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</si>
  <si>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</si>
  <si>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</si>
  <si>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</si>
  <si>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</si>
  <si>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</si>
  <si>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</si>
  <si>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</si>
  <si>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</si>
  <si>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</si>
  <si>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</si>
  <si>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</si>
  <si>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</si>
  <si>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</si>
  <si>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</si>
  <si>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</si>
  <si>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</si>
  <si>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</si>
  <si>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</si>
  <si>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</si>
  <si>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</si>
  <si>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</si>
  <si>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</si>
  <si>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</si>
  <si>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</si>
  <si>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</si>
  <si>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</si>
  <si>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</si>
  <si>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</si>
  <si>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</si>
  <si>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</si>
  <si>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</si>
  <si>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</si>
  <si>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</si>
  <si>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</si>
  <si>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</si>
  <si>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</si>
  <si>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</si>
  <si>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</si>
  <si>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</si>
  <si>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</si>
  <si>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</si>
  <si>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</si>
  <si>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</si>
  <si>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</si>
  <si>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</si>
  <si>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</si>
  <si>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</si>
  <si>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</si>
  <si>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</si>
  <si>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</si>
  <si>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</si>
  <si>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</si>
  <si>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</si>
  <si>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</si>
  <si>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</si>
  <si>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</si>
  <si>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</si>
  <si>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</si>
  <si>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</si>
  <si>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</si>
  <si>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</si>
  <si>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</si>
  <si>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</si>
  <si>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</si>
  <si>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</si>
  <si>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</si>
  <si>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</si>
  <si>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</si>
  <si>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</si>
  <si>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</si>
  <si>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</si>
  <si>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</si>
  <si>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</si>
  <si>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</si>
  <si>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</si>
  <si>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</si>
  <si>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</si>
  <si>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</si>
  <si>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</si>
  <si>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</si>
  <si>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</si>
  <si>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</si>
  <si>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</si>
  <si>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</si>
  <si>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</si>
  <si>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</si>
  <si>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</si>
  <si>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</si>
  <si>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</si>
  <si>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</si>
  <si>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</si>
  <si>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</si>
  <si>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</si>
  <si>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</si>
  <si>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</si>
  <si>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</si>
  <si>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</si>
  <si>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</si>
  <si>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</si>
  <si>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</si>
  <si>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</si>
  <si>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</si>
  <si>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</si>
  <si>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</si>
  <si>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</si>
  <si>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</si>
  <si>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</si>
  <si>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</si>
  <si>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</si>
  <si>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</si>
  <si>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</si>
  <si>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</si>
  <si>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</si>
  <si>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</si>
  <si>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</si>
  <si>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</si>
  <si>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</si>
  <si>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</si>
  <si>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</si>
  <si>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</si>
  <si>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</si>
  <si>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</si>
  <si>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</si>
  <si>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</si>
  <si>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</si>
  <si>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</si>
  <si>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</si>
  <si>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</si>
  <si>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</si>
  <si>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</si>
  <si>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</si>
  <si>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</si>
  <si>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</si>
  <si>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</si>
  <si>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</si>
  <si>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</si>
  <si>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</si>
  <si>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</si>
  <si>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</si>
  <si>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</si>
  <si>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</si>
  <si>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</si>
  <si>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</si>
  <si>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</si>
  <si>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</si>
  <si>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</si>
  <si>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</si>
  <si>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</si>
  <si>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</si>
  <si>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</si>
  <si>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</si>
  <si>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</si>
  <si>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</si>
  <si>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</si>
  <si>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</si>
  <si>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</si>
  <si>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</si>
  <si>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</si>
  <si>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</si>
  <si>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</si>
  <si>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</si>
  <si>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</si>
  <si>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</si>
  <si>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</si>
  <si>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</si>
  <si>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</si>
  <si>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</si>
  <si>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</si>
  <si>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</si>
  <si>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</si>
  <si>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</si>
  <si>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</si>
  <si>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</si>
  <si>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</si>
  <si>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</si>
  <si>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</si>
  <si>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</si>
  <si>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</si>
  <si>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</si>
  <si>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</si>
  <si>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</si>
  <si>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</si>
  <si>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</si>
  <si>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</si>
  <si>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</si>
  <si>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</si>
  <si>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</si>
  <si>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</si>
  <si>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</si>
  <si>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</si>
  <si>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</si>
  <si>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</si>
  <si>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</si>
  <si>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</si>
  <si>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</si>
  <si>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</si>
  <si>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</si>
  <si>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</si>
  <si>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</si>
  <si>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</si>
  <si>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</si>
  <si>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</si>
  <si>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</si>
  <si>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</si>
  <si>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</si>
  <si>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</si>
  <si>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</si>
  <si>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</si>
  <si>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</si>
  <si>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</si>
  <si>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</si>
  <si>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</si>
  <si>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</si>
  <si>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</si>
  <si>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</si>
  <si>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</si>
  <si>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</si>
  <si>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</si>
  <si>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</si>
  <si>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</si>
  <si>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</si>
  <si>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</si>
  <si>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</si>
  <si>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</si>
  <si>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</si>
  <si>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</si>
  <si>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</si>
  <si>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</si>
  <si>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</si>
  <si>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</si>
  <si>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</si>
  <si>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</si>
  <si>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</si>
  <si>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</si>
  <si>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</si>
  <si>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</si>
  <si>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</si>
  <si>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</si>
  <si>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</si>
  <si>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</si>
  <si>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</si>
  <si>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</si>
  <si>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</si>
  <si>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</si>
  <si>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</si>
  <si>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</si>
  <si>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</si>
  <si>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</si>
  <si>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</si>
  <si>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</si>
  <si>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</si>
  <si>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</si>
  <si>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</si>
  <si>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</si>
  <si>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</si>
  <si>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</si>
  <si>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</si>
  <si>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</si>
  <si>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</si>
  <si>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</si>
  <si>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</si>
  <si>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</si>
  <si>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</si>
  <si>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</si>
  <si>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</si>
  <si>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</si>
  <si>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</si>
  <si>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</si>
  <si>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</si>
  <si>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</si>
  <si>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</si>
  <si>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</si>
  <si>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</si>
  <si>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</si>
  <si>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</si>
  <si>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</si>
  <si>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</si>
  <si>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</si>
  <si>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</si>
  <si>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</si>
  <si>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</si>
  <si>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</si>
  <si>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</si>
  <si>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</si>
  <si>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</si>
  <si>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</si>
  <si>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</si>
  <si>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</si>
  <si>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</si>
  <si>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</si>
  <si>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</si>
  <si>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</si>
  <si>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</si>
  <si>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</si>
  <si>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</si>
  <si>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</si>
  <si>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</si>
  <si>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</si>
  <si>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</si>
  <si>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</si>
  <si>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</si>
  <si>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</si>
  <si>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</si>
  <si>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</si>
  <si>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</si>
  <si>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</si>
  <si>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</si>
  <si>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</si>
  <si>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</si>
  <si>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</si>
  <si>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</si>
  <si>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</si>
  <si>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</si>
  <si>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</si>
  <si>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</si>
  <si>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</si>
  <si>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</si>
  <si>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</si>
  <si>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</si>
  <si>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</si>
  <si>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</si>
  <si>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</si>
  <si>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</si>
  <si>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</si>
  <si>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</si>
  <si>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</si>
  <si>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</si>
  <si>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</si>
  <si>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</si>
  <si>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</si>
  <si>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</si>
  <si>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</si>
  <si>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</si>
  <si>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</si>
  <si>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</si>
  <si>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</si>
  <si>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</si>
  <si>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</si>
  <si>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</si>
  <si>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</si>
  <si>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</si>
  <si>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</si>
  <si>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</si>
  <si>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</si>
  <si>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</si>
  <si>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</si>
  <si>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</si>
  <si>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</si>
  <si>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</si>
  <si>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</si>
  <si>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</si>
  <si>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</si>
  <si>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</si>
  <si>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</si>
  <si>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</si>
  <si>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</si>
  <si>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</si>
  <si>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</si>
  <si>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</si>
  <si>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</si>
  <si>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</si>
  <si>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</si>
  <si>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</si>
  <si>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</si>
  <si>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</si>
  <si>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</si>
  <si>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</si>
  <si>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</si>
  <si>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</si>
  <si>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</si>
  <si>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</si>
  <si>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</si>
  <si>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</si>
  <si>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</si>
  <si>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</si>
  <si>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</si>
  <si>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</si>
  <si>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</si>
  <si>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</si>
  <si>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</si>
  <si>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</si>
  <si>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</si>
  <si>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</si>
  <si>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</si>
  <si>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</si>
  <si>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</si>
  <si>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</si>
  <si>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</si>
  <si>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</si>
  <si>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</si>
  <si>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</si>
  <si>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</si>
  <si>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</si>
  <si>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</si>
  <si>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</si>
  <si>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</si>
  <si>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</si>
  <si>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</si>
  <si>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</si>
  <si>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</si>
  <si>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</si>
  <si>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</si>
  <si>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</si>
  <si>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</si>
  <si>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</si>
  <si>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</si>
  <si>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</si>
  <si>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</si>
  <si>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</si>
  <si>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</si>
  <si>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</si>
  <si>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</si>
  <si>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</si>
  <si>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</si>
  <si>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</si>
  <si>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</si>
  <si>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</si>
  <si>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</si>
  <si>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</si>
  <si>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</si>
  <si>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</si>
  <si>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</si>
  <si>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</si>
  <si>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</si>
  <si>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</si>
  <si>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</si>
  <si>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</si>
  <si>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</si>
  <si>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</si>
  <si>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</si>
  <si>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</si>
  <si>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</si>
  <si>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</si>
  <si>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</si>
  <si>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</si>
  <si>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</si>
  <si>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</si>
  <si>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</si>
  <si>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</si>
  <si>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</si>
  <si>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</si>
  <si>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</si>
  <si>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</si>
  <si>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</si>
  <si>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</si>
  <si>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</si>
  <si>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</si>
  <si>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</si>
  <si>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</si>
  <si>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</si>
  <si>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</si>
  <si>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</si>
  <si>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</si>
  <si>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</si>
  <si>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</si>
  <si>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</si>
  <si>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</si>
  <si>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</si>
  <si>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</si>
  <si>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</si>
  <si>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</si>
  <si>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</si>
  <si>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</si>
  <si>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</si>
  <si>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</si>
  <si>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</si>
  <si>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</si>
  <si>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</si>
  <si>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</si>
  <si>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</si>
  <si>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</si>
  <si>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</si>
  <si>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</si>
  <si>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</si>
  <si>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</si>
  <si>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</si>
  <si>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</si>
  <si>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</si>
  <si>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</si>
  <si>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</si>
  <si>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</si>
  <si>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</si>
  <si>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</si>
  <si>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</si>
  <si>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</si>
  <si>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</si>
  <si>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</si>
  <si>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</si>
  <si>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</si>
  <si>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</si>
  <si>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</si>
  <si>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</si>
  <si>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</si>
  <si>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</si>
  <si>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</si>
  <si>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</si>
  <si>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</si>
  <si>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</si>
  <si>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</si>
  <si>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</si>
  <si>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</si>
  <si>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</si>
  <si>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</si>
  <si>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</si>
  <si>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</si>
  <si>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</si>
  <si>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</si>
  <si>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</si>
  <si>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</si>
  <si>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</si>
  <si>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</si>
  <si>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</si>
  <si>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</si>
  <si>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</si>
  <si>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</si>
  <si>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</si>
  <si>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</si>
  <si>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</si>
  <si>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</si>
  <si>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</si>
  <si>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</si>
  <si>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</si>
  <si>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</si>
  <si>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</si>
  <si>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</si>
  <si>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</si>
  <si>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</si>
  <si>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</si>
  <si>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</si>
  <si>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</si>
  <si>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</si>
  <si>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</si>
  <si>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</si>
  <si>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</si>
  <si>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</si>
  <si>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</si>
  <si>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</si>
  <si>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</si>
  <si>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</si>
  <si>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</si>
  <si>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</si>
  <si>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</si>
  <si>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</si>
  <si>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</si>
  <si>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</si>
  <si>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</si>
  <si>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</si>
  <si>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</si>
  <si>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</si>
  <si>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</si>
  <si>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</si>
  <si>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</si>
  <si>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</si>
  <si>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</si>
  <si>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</si>
  <si>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</si>
  <si>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</si>
  <si>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</si>
  <si>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</si>
  <si>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</si>
  <si>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</si>
  <si>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</si>
  <si>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</si>
  <si>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</si>
  <si>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</si>
  <si>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</si>
  <si>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</si>
  <si>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</si>
  <si>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</si>
  <si>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</si>
  <si>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</si>
  <si>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</si>
  <si>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</si>
  <si>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</si>
  <si>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</si>
  <si>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</si>
  <si>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</si>
  <si>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</si>
  <si>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</si>
  <si>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</si>
  <si>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</si>
  <si>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</si>
  <si>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</si>
  <si>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</si>
  <si>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</si>
  <si>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</si>
  <si>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</si>
  <si>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</si>
  <si>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</si>
  <si>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</si>
  <si>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</si>
  <si>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</si>
  <si>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</si>
  <si>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</si>
  <si>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</si>
  <si>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</si>
  <si>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</si>
  <si>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</si>
  <si>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</si>
  <si>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</si>
  <si>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</si>
  <si>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</si>
  <si>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</si>
  <si>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</si>
  <si>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</si>
  <si>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</si>
  <si>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</si>
  <si>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</si>
  <si>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</si>
  <si>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</si>
  <si>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</si>
  <si>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</si>
  <si>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</si>
  <si>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</si>
  <si>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</si>
  <si>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</si>
  <si>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</si>
  <si>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</si>
  <si>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</si>
  <si>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</si>
  <si>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</si>
  <si>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</si>
  <si>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</si>
  <si>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</si>
  <si>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</si>
  <si>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</si>
  <si>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</si>
  <si>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</si>
  <si>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</si>
  <si>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</si>
  <si>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</si>
  <si>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</si>
  <si>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</si>
  <si>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</si>
  <si>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</si>
  <si>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</si>
  <si>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</si>
  <si>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</si>
  <si>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</si>
  <si>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</si>
  <si>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</si>
  <si>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</si>
  <si>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</si>
  <si>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</si>
  <si>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</si>
  <si>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</si>
  <si>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</si>
  <si>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</si>
  <si>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</si>
  <si>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</si>
  <si>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</si>
  <si>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</si>
  <si>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</si>
  <si>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</si>
  <si>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</si>
  <si>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</si>
  <si>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</si>
  <si>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</si>
  <si>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</si>
  <si>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</si>
  <si>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</si>
  <si>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</si>
  <si>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</si>
  <si>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</si>
  <si>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</si>
  <si>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</si>
  <si>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</si>
  <si>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</si>
  <si>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</si>
  <si>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</si>
  <si>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</si>
  <si>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</si>
  <si>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</si>
  <si>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</si>
  <si>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</si>
  <si>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</si>
  <si>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</si>
  <si>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</si>
  <si>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</si>
  <si>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</si>
  <si>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</si>
  <si>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</si>
  <si>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</si>
  <si>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</si>
  <si>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</si>
  <si>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</si>
  <si>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</si>
  <si>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</si>
  <si>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</si>
  <si>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</si>
  <si>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</si>
  <si>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</si>
  <si>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</si>
  <si>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</si>
  <si>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</si>
  <si>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</si>
  <si>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</si>
  <si>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</si>
  <si>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</si>
  <si>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</si>
  <si>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</si>
  <si>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</si>
  <si>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</si>
  <si>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</si>
  <si>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</si>
  <si>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</si>
  <si>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</si>
  <si>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</si>
  <si>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</si>
  <si>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</si>
  <si>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</si>
  <si>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</si>
  <si>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</si>
  <si>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</si>
  <si>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</si>
  <si>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</si>
  <si>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</si>
  <si>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</si>
  <si>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</si>
  <si>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</si>
  <si>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</si>
  <si>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</si>
  <si>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</si>
  <si>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</si>
  <si>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</si>
  <si>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</si>
  <si>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</si>
  <si>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</si>
  <si>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</si>
  <si>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</si>
  <si>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</si>
  <si>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</si>
  <si>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</si>
  <si>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</si>
  <si>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</si>
  <si>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</si>
  <si>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</si>
  <si>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</si>
  <si>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</si>
  <si>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</si>
  <si>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</si>
  <si>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</si>
  <si>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</si>
  <si>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</si>
  <si>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</si>
  <si>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</si>
  <si>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</si>
  <si>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</si>
  <si>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</si>
  <si>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</si>
  <si>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</si>
  <si>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</si>
  <si>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</si>
  <si>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</si>
  <si>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</si>
  <si>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</si>
  <si>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</si>
  <si>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</si>
  <si>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</si>
  <si>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</si>
  <si>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</si>
  <si>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</si>
  <si>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</si>
  <si>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</si>
  <si>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</si>
  <si>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</si>
  <si>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</si>
  <si>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</si>
  <si>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</si>
  <si>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</si>
  <si>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</si>
  <si>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</si>
  <si>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</si>
  <si>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</si>
  <si>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</si>
  <si>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</si>
  <si>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</si>
  <si>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</si>
  <si>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</si>
  <si>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</si>
  <si>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</si>
  <si>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</si>
  <si>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</si>
  <si>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</si>
  <si>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</si>
  <si>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</si>
  <si>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</si>
  <si>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</si>
  <si>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</si>
  <si>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</si>
  <si>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</si>
  <si>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</si>
  <si>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</si>
  <si>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</si>
  <si>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</si>
  <si>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</si>
  <si>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</si>
  <si>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</si>
  <si>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</si>
  <si>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</si>
  <si>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</si>
  <si>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</si>
  <si>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</si>
  <si>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</si>
  <si>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</si>
  <si>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</si>
  <si>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</si>
  <si>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</si>
  <si>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</si>
  <si>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</si>
  <si>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</si>
  <si>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</si>
  <si>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</si>
  <si>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</si>
  <si>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</si>
  <si>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</si>
  <si>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</si>
  <si>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</si>
  <si>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</si>
  <si>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</si>
  <si>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</si>
  <si>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</si>
  <si>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</si>
  <si>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</si>
  <si>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</si>
  <si>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</si>
  <si>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</si>
  <si>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</si>
  <si>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</si>
  <si>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</si>
  <si>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</si>
  <si>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</si>
  <si>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</si>
  <si>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</si>
  <si>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</si>
  <si>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</si>
  <si>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</si>
  <si>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</si>
  <si>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</si>
  <si>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</si>
  <si>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</si>
  <si>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</si>
  <si>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</si>
  <si>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</si>
  <si>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</si>
  <si>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</si>
  <si>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</si>
  <si>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</si>
  <si>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</si>
  <si>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</si>
  <si>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</si>
  <si>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</si>
  <si>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</si>
  <si>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</si>
  <si>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</si>
  <si>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</si>
  <si>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</si>
  <si>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</si>
  <si>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</si>
  <si>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</si>
  <si>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</si>
  <si>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</si>
  <si>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</si>
  <si>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</si>
  <si>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</si>
  <si>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</si>
  <si>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</si>
  <si>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</si>
  <si>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</si>
  <si>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</si>
  <si>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</si>
  <si>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</si>
  <si>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</si>
  <si>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</si>
  <si>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</si>
  <si>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</si>
  <si>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</si>
  <si>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</si>
  <si>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</si>
  <si>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</si>
  <si>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</si>
  <si>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</si>
  <si>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</si>
  <si>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</si>
  <si>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</si>
  <si>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</si>
  <si>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</si>
  <si>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</si>
  <si>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</si>
  <si>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</si>
  <si>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</si>
  <si>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</si>
  <si>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</si>
  <si>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</si>
  <si>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</si>
  <si>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</si>
  <si>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</si>
  <si>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</si>
  <si>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</si>
  <si>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</si>
  <si>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</si>
  <si>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</si>
  <si>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</si>
  <si>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</si>
  <si>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</si>
  <si>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</si>
  <si>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</si>
  <si>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</si>
  <si>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</si>
  <si>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</si>
  <si>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</si>
  <si>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</si>
  <si>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</si>
  <si>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</si>
  <si>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</si>
  <si>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</si>
  <si>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</si>
  <si>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</si>
  <si>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</si>
  <si>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</si>
  <si>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</si>
  <si>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</si>
  <si>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</si>
  <si>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</si>
  <si>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</si>
  <si>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</si>
  <si>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</si>
  <si>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</si>
  <si>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</si>
  <si>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</si>
  <si>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</si>
  <si>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</si>
  <si>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</si>
  <si>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</si>
  <si>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</si>
  <si>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</si>
  <si>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</si>
  <si>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</si>
  <si>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</si>
  <si>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</si>
  <si>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</si>
  <si>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</si>
  <si>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</si>
  <si>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</si>
  <si>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</si>
  <si>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</si>
  <si>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</si>
  <si>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</si>
  <si>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</si>
  <si>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</si>
  <si>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</si>
  <si>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</si>
  <si>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</si>
  <si>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</si>
  <si>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</si>
  <si>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</si>
  <si>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</si>
  <si>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</si>
  <si>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</si>
  <si>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</si>
  <si>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</si>
  <si>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</si>
  <si>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</si>
  <si>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</si>
  <si>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</si>
  <si>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</si>
  <si>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</si>
  <si>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</si>
  <si>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</si>
  <si>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</si>
  <si>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</si>
  <si>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</si>
  <si>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</si>
  <si>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</si>
  <si>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</si>
  <si>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</si>
  <si>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</si>
  <si>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</si>
  <si>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</si>
  <si>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</si>
  <si>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</si>
  <si>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</si>
  <si>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</si>
  <si>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</si>
  <si>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</si>
  <si>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</si>
  <si>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</si>
  <si>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</si>
  <si>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</si>
  <si>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</si>
  <si>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</si>
  <si>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</si>
  <si>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</si>
  <si>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</si>
  <si>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</si>
  <si>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</si>
  <si>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</si>
  <si>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</si>
  <si>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</si>
  <si>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</si>
  <si>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</si>
  <si>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</si>
  <si>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</si>
  <si>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</si>
  <si>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</si>
  <si>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</si>
  <si>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</si>
  <si>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</si>
  <si>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</si>
  <si>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</si>
  <si>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</si>
  <si>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</si>
  <si>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</si>
  <si>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</si>
  <si>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</si>
  <si>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</si>
  <si>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</si>
  <si>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</si>
  <si>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</si>
  <si>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</si>
  <si>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</si>
  <si>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</si>
  <si>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</si>
  <si>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</si>
  <si>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</si>
  <si>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</si>
  <si>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</si>
  <si>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</si>
  <si>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</si>
  <si>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</si>
  <si>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</si>
  <si>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</si>
  <si>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</si>
  <si>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</si>
  <si>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</si>
  <si>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</si>
  <si>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</si>
  <si>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</si>
  <si>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</si>
  <si>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</si>
  <si>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</si>
  <si>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</si>
  <si>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</si>
  <si>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</si>
  <si>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</si>
  <si>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</si>
  <si>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</si>
  <si>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</si>
  <si>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</si>
  <si>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</si>
  <si>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</si>
  <si>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</si>
  <si>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</si>
  <si>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</si>
  <si>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</si>
  <si>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</si>
  <si>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</si>
  <si>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</si>
  <si>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</si>
  <si>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</si>
  <si>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</si>
  <si>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</si>
  <si>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</si>
  <si>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</si>
  <si>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</si>
  <si>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</si>
  <si>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</si>
  <si>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</si>
  <si>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</si>
  <si>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</si>
  <si>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</si>
  <si>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</si>
  <si>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</si>
  <si>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</si>
  <si>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</si>
  <si>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</si>
  <si>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</si>
  <si>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</si>
  <si>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</si>
  <si>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</si>
  <si>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</si>
  <si>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</si>
  <si>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</si>
  <si>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</si>
  <si>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</si>
  <si>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</si>
  <si>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</si>
  <si>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</si>
  <si>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</si>
  <si>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</si>
  <si>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</si>
  <si>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</si>
  <si>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</si>
  <si>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</si>
  <si>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</si>
  <si>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</si>
  <si>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</si>
  <si>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</si>
  <si>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</si>
  <si>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</si>
  <si>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</si>
  <si>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</si>
  <si>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</si>
  <si>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</si>
  <si>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</si>
  <si>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</si>
  <si>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</si>
  <si>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</si>
  <si>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</si>
  <si>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</si>
  <si>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</si>
  <si>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</si>
  <si>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</si>
  <si>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</si>
  <si>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</si>
  <si>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</si>
  <si>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</si>
  <si>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</si>
  <si>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</si>
  <si>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</si>
  <si>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</si>
  <si>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</si>
  <si>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</si>
  <si>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</si>
  <si>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</si>
  <si>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</si>
  <si>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</si>
  <si>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</si>
  <si>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</si>
  <si>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</si>
  <si>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</si>
  <si>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</si>
  <si>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</si>
  <si>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</si>
  <si>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</si>
  <si>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</si>
  <si>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</si>
  <si>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</si>
  <si>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</si>
  <si>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</si>
  <si>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</si>
  <si>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</si>
  <si>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</si>
  <si>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</si>
  <si>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</si>
  <si>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</si>
  <si>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</si>
  <si>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</si>
  <si>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</si>
  <si>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</si>
  <si>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</si>
  <si>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</si>
  <si>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</si>
  <si>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</si>
  <si>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</si>
  <si>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</si>
  <si>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</si>
  <si>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</si>
  <si>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</si>
  <si>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</si>
  <si>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</si>
  <si>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</si>
  <si>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</si>
  <si>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</si>
  <si>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</si>
  <si>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</si>
  <si>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</si>
  <si>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</si>
  <si>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</si>
  <si>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</si>
  <si>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</si>
  <si>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</si>
  <si>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</si>
  <si>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</si>
  <si>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</si>
  <si>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</si>
  <si>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</si>
  <si>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</si>
  <si>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</si>
  <si>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</si>
  <si>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</si>
  <si>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</si>
  <si>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</si>
  <si>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</si>
  <si>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</si>
  <si>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</si>
  <si>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</si>
  <si>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</si>
  <si>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</si>
  <si>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</si>
  <si>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</si>
  <si>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</si>
  <si>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</si>
  <si>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</si>
  <si>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</si>
  <si>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</si>
  <si>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</si>
  <si>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</si>
  <si>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</si>
  <si>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</si>
  <si>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</si>
  <si>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</si>
  <si>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</si>
  <si>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</si>
  <si>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</si>
  <si>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</si>
  <si>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</si>
  <si>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</si>
  <si>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</si>
  <si>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</si>
  <si>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</si>
  <si>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</si>
  <si>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</si>
  <si>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</si>
  <si>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</si>
  <si>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</si>
  <si>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</si>
  <si>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</si>
  <si>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</si>
  <si>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</si>
  <si>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</si>
  <si>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</si>
  <si>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</si>
  <si>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</si>
  <si>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</si>
  <si>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</si>
  <si>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</si>
  <si>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</si>
  <si>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</si>
  <si>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</si>
  <si>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</si>
  <si>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</si>
  <si>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</si>
  <si>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</si>
  <si>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</si>
  <si>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</si>
  <si>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</si>
  <si>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</si>
  <si>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</si>
  <si>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</si>
  <si>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</si>
  <si>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</si>
  <si>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</si>
  <si>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</si>
  <si>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</si>
  <si>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</si>
  <si>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</si>
  <si>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</si>
  <si>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</si>
  <si>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</si>
  <si>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</si>
  <si>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</si>
  <si>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</si>
  <si>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</si>
  <si>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</si>
  <si>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</si>
  <si>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</si>
  <si>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</si>
  <si>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</si>
  <si>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</si>
  <si>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</si>
  <si>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</si>
  <si>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</si>
  <si>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</si>
  <si>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</si>
  <si>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</si>
  <si>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</si>
  <si>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</si>
  <si>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</si>
  <si>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</si>
  <si>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</si>
  <si>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</si>
  <si>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</si>
  <si>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</si>
  <si>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</si>
  <si>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</si>
  <si>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</si>
  <si>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</si>
  <si>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</si>
  <si>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</si>
  <si>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</si>
  <si>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</si>
  <si>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</si>
  <si>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</si>
  <si>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</si>
  <si>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</si>
  <si>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</si>
  <si>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</si>
  <si>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</si>
  <si>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</si>
  <si>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</si>
  <si>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</si>
  <si>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</si>
  <si>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</si>
  <si>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</si>
  <si>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</si>
  <si>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</si>
  <si>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</si>
  <si>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</si>
  <si>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</si>
  <si>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</si>
  <si>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</si>
  <si>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</si>
  <si>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</si>
  <si>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</si>
  <si>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</si>
  <si>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</si>
  <si>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</si>
  <si>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</si>
  <si>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</si>
  <si>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</si>
  <si>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</si>
  <si>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</si>
  <si>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</si>
  <si>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</si>
  <si>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</si>
  <si>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</si>
  <si>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</si>
  <si>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</si>
  <si>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</si>
  <si>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</si>
  <si>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</si>
  <si>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</si>
  <si>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</si>
  <si>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</si>
  <si>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</si>
  <si>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</si>
  <si>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</si>
  <si>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</si>
  <si>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</si>
  <si>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</si>
  <si>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</si>
  <si>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</si>
  <si>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</si>
  <si>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</si>
  <si>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</si>
  <si>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</si>
  <si>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</si>
  <si>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</si>
  <si>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</si>
  <si>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</si>
  <si>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</si>
  <si>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</si>
  <si>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</si>
  <si>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</si>
  <si>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</si>
  <si>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</si>
  <si>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</si>
  <si>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</si>
  <si>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</si>
  <si>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</si>
  <si>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</si>
  <si>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</si>
  <si>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</si>
  <si>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</si>
  <si>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</si>
  <si>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</si>
  <si>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</si>
  <si>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</si>
  <si>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</si>
  <si>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</si>
  <si>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</si>
  <si>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</si>
  <si>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</si>
  <si>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</si>
  <si>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</si>
  <si>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</si>
  <si>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</si>
  <si>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</si>
  <si>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</si>
  <si>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</si>
  <si>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</si>
  <si>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</si>
  <si>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</si>
  <si>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</si>
  <si>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</si>
  <si>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</si>
  <si>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</si>
  <si>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</si>
  <si>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</si>
  <si>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</si>
  <si>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</si>
  <si>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</si>
  <si>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</si>
  <si>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</si>
  <si>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</si>
  <si>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</si>
  <si>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</si>
  <si>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</si>
  <si>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</si>
  <si>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</si>
  <si>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</si>
  <si>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</si>
  <si>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</si>
  <si>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</si>
  <si>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</si>
  <si>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</si>
  <si>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</si>
  <si>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</si>
  <si>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</si>
  <si>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</si>
  <si>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</si>
  <si>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</si>
  <si>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</si>
  <si>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</si>
  <si>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</si>
  <si>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</si>
  <si>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</si>
  <si>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</si>
  <si>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</si>
  <si>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</si>
  <si>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</si>
  <si>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</si>
  <si>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</si>
  <si>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</si>
  <si>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</si>
  <si>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</si>
  <si>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</si>
  <si>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</si>
  <si>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</si>
  <si>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</si>
  <si>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</si>
  <si>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</si>
  <si>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</si>
  <si>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</si>
  <si>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</si>
  <si>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</si>
  <si>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</si>
  <si>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</si>
  <si>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</si>
  <si>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</si>
  <si>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</si>
  <si>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</si>
  <si>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</si>
  <si>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</si>
  <si>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</si>
  <si>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</si>
  <si>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</si>
  <si>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</si>
  <si>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</si>
  <si>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</si>
  <si>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</si>
  <si>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</si>
  <si>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</si>
  <si>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</si>
  <si>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</si>
  <si>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</si>
  <si>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</si>
  <si>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</si>
  <si>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</si>
  <si>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</si>
  <si>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</si>
  <si>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</si>
  <si>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</si>
  <si>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</si>
  <si>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</si>
  <si>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</si>
  <si>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</si>
  <si>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</si>
  <si>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</si>
  <si>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</si>
  <si>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</si>
  <si>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</si>
  <si>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</si>
  <si>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</si>
  <si>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</si>
  <si>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</si>
  <si>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</si>
  <si>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</si>
  <si>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</si>
  <si>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</si>
  <si>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</si>
  <si>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</si>
  <si>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</si>
  <si>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</si>
  <si>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</si>
  <si>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</si>
  <si>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</si>
  <si>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</si>
  <si>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</si>
  <si>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</si>
  <si>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</si>
  <si>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</si>
  <si>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</si>
  <si>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</si>
  <si>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</si>
  <si>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</si>
  <si>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</si>
  <si>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</si>
  <si>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</si>
  <si>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</si>
  <si>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</si>
  <si>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</si>
  <si>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</si>
  <si>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</si>
  <si>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</si>
  <si>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</si>
  <si>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</si>
  <si>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</si>
  <si>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</si>
  <si>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</si>
  <si>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</si>
  <si>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</si>
  <si>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</si>
  <si>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</si>
  <si>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</si>
  <si>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</si>
  <si>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</si>
  <si>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</si>
  <si>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</si>
  <si>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</si>
  <si>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</si>
  <si>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</si>
  <si>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</si>
  <si>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</si>
  <si>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</si>
  <si>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</si>
  <si>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</si>
  <si>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</si>
  <si>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</si>
  <si>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</si>
  <si>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</si>
  <si>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</si>
  <si>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</si>
  <si>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</si>
  <si>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</si>
  <si>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</si>
  <si>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</si>
  <si>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</si>
  <si>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</si>
  <si>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</si>
  <si>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</si>
  <si>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</si>
  <si>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</si>
  <si>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</si>
  <si>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</si>
  <si>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</si>
  <si>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</si>
  <si>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</si>
  <si>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</si>
  <si>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</si>
  <si>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</si>
  <si>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</si>
  <si>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</si>
  <si>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</si>
  <si>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</si>
  <si>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</si>
  <si>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</si>
  <si>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</si>
  <si>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</si>
  <si>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</si>
  <si>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</si>
  <si>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</si>
  <si>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</si>
  <si>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</si>
  <si>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</si>
  <si>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</si>
  <si>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</si>
  <si>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</si>
  <si>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</si>
  <si>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</si>
  <si>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</si>
  <si>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</si>
  <si>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</si>
  <si>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</si>
  <si>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</si>
  <si>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</si>
  <si>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</si>
  <si>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</si>
  <si>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</si>
  <si>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</si>
  <si>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</si>
  <si>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</si>
  <si>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</si>
  <si>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</si>
  <si>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</si>
  <si>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</si>
  <si>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</si>
  <si>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</si>
  <si>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</si>
  <si>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</si>
  <si>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</si>
  <si>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</si>
  <si>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</si>
  <si>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</si>
  <si>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</si>
  <si>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</si>
  <si>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</si>
  <si>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</si>
  <si>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</si>
  <si>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</si>
  <si>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</si>
  <si>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</si>
  <si>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</si>
  <si>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</si>
  <si>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</si>
  <si>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</si>
  <si>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</si>
  <si>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</si>
  <si>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</si>
  <si>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</si>
  <si>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</si>
  <si>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</si>
  <si>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</si>
  <si>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</si>
  <si>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</si>
  <si>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</si>
  <si>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</si>
  <si>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</si>
  <si>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</si>
  <si>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</si>
  <si>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</si>
  <si>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</si>
  <si>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</si>
  <si>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</si>
  <si>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</si>
  <si>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</si>
  <si>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</si>
  <si>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</si>
  <si>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</si>
  <si>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</si>
  <si>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</si>
  <si>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</si>
  <si>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</si>
  <si>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</si>
  <si>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</si>
  <si>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</si>
  <si>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</si>
  <si>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</si>
  <si>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</si>
  <si>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</si>
  <si>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</si>
  <si>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</si>
  <si>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</si>
  <si>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</si>
  <si>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</si>
  <si>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</si>
  <si>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</si>
  <si>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</si>
  <si>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</si>
  <si>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</si>
  <si>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</si>
  <si>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</si>
  <si>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</si>
  <si>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</si>
  <si>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</si>
  <si>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</si>
  <si>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</si>
  <si>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</si>
  <si>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</si>
  <si>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</si>
  <si>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</si>
  <si>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</si>
  <si>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</si>
  <si>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</si>
  <si>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</si>
  <si>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</si>
  <si>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</si>
  <si>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</si>
  <si>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</si>
  <si>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</si>
  <si>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</si>
  <si>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</si>
  <si>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</si>
  <si>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</si>
  <si>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</si>
  <si>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</si>
  <si>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</si>
  <si>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</si>
  <si>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</si>
  <si>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</si>
  <si>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</si>
  <si>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</si>
  <si>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</si>
  <si>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</si>
  <si>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</si>
  <si>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</si>
  <si>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</si>
  <si>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</si>
  <si>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</si>
  <si>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</si>
  <si>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</si>
  <si>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</si>
  <si>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</si>
  <si>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</si>
  <si>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</si>
  <si>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</si>
  <si>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</si>
  <si>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</si>
  <si>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</si>
  <si>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</si>
  <si>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</si>
  <si>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</si>
  <si>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</si>
  <si>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</si>
  <si>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</si>
  <si>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</si>
  <si>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</si>
  <si>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</si>
  <si>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</si>
  <si>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</si>
  <si>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</si>
  <si>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</si>
  <si>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</si>
  <si>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</si>
  <si>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</si>
  <si>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</si>
  <si>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</si>
  <si>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</si>
  <si>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</si>
  <si>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</si>
  <si>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</si>
  <si>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</si>
  <si>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</si>
  <si>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</si>
  <si>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</si>
  <si>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</si>
  <si>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</si>
  <si>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</si>
  <si>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</si>
  <si>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</si>
  <si>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</si>
  <si>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</si>
  <si>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</si>
  <si>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</si>
  <si>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</si>
  <si>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</si>
  <si>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</si>
  <si>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</si>
  <si>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</si>
  <si>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</si>
  <si>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</si>
  <si>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</si>
  <si>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</si>
  <si>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</si>
  <si>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</si>
  <si>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</si>
  <si>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</si>
  <si>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</si>
  <si>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</si>
  <si>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</si>
  <si>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</si>
  <si>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</si>
  <si>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</si>
  <si>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</si>
  <si>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</si>
  <si>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</si>
  <si>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</si>
  <si>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</si>
  <si>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</si>
  <si>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</si>
  <si>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</si>
  <si>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</si>
  <si>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</si>
  <si>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</si>
  <si>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</si>
  <si>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</si>
  <si>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</si>
  <si>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</si>
  <si>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</si>
  <si>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</si>
  <si>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</si>
  <si>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</si>
  <si>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</si>
  <si>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</si>
  <si>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</si>
  <si>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</si>
  <si>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</si>
  <si>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</si>
  <si>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</si>
  <si>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</si>
  <si>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</si>
  <si>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</si>
  <si>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</si>
  <si>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</si>
  <si>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</si>
  <si>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</si>
  <si>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</si>
  <si>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</si>
  <si>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</si>
  <si>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</si>
  <si>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</si>
  <si>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</si>
  <si>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</si>
  <si>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</si>
  <si>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</si>
  <si>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</si>
  <si>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</si>
  <si>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</si>
  <si>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</si>
  <si>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</si>
  <si>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</si>
  <si>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</si>
  <si>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</si>
  <si>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</si>
  <si>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</si>
  <si>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</si>
  <si>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</si>
  <si>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</si>
  <si>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</si>
  <si>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</si>
  <si>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</si>
  <si>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</si>
  <si>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</si>
  <si>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</si>
  <si>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</si>
  <si>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</si>
  <si>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</si>
  <si>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</si>
  <si>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</si>
  <si>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</si>
  <si>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</si>
  <si>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</si>
  <si>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</si>
  <si>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</si>
  <si>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</si>
  <si>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</si>
  <si>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</si>
  <si>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</si>
  <si>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</si>
  <si>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</si>
  <si>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</si>
  <si>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</si>
  <si>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</si>
  <si>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</si>
  <si>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</si>
  <si>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</si>
  <si>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</si>
  <si>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</si>
  <si>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</si>
  <si>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</si>
  <si>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</si>
  <si>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</si>
  <si>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</si>
  <si>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</si>
  <si>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</si>
  <si>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</si>
  <si>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</si>
  <si>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</si>
  <si>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</si>
  <si>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</si>
  <si>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</si>
  <si>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</si>
  <si>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</si>
  <si>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</si>
  <si>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</si>
  <si>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</si>
  <si>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</si>
  <si>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</si>
  <si>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</si>
  <si>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</si>
  <si>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</si>
  <si>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</si>
  <si>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</si>
  <si>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</si>
  <si>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</si>
  <si>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</si>
  <si>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</si>
  <si>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</si>
  <si>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</si>
  <si>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</si>
  <si>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</si>
  <si>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</si>
  <si>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</si>
  <si>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</si>
  <si>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</si>
  <si>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</si>
  <si>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</si>
  <si>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</si>
  <si>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</si>
  <si>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</si>
  <si>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</si>
  <si>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</si>
  <si>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</si>
  <si>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</si>
  <si>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</si>
  <si>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</si>
  <si>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</si>
  <si>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</si>
  <si>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</si>
  <si>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</si>
  <si>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</si>
  <si>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</si>
  <si>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</si>
  <si>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</si>
  <si>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</si>
  <si>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</si>
  <si>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</si>
  <si>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</si>
  <si>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</si>
  <si>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</si>
  <si>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</si>
  <si>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</si>
  <si>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</si>
  <si>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</si>
  <si>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</si>
  <si>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</si>
  <si>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</si>
  <si>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</si>
  <si>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</si>
  <si>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</si>
  <si>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</si>
  <si>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</si>
  <si>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</si>
  <si>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</si>
  <si>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</si>
  <si>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</si>
  <si>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</si>
  <si>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</si>
  <si>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</si>
  <si>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</si>
  <si>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</si>
  <si>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</si>
  <si>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</si>
  <si>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</si>
  <si>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</si>
  <si>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</si>
  <si>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</si>
  <si>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</si>
  <si>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</si>
  <si>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</si>
  <si>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</si>
  <si>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</si>
  <si>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</si>
  <si>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</si>
  <si>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</si>
  <si>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</si>
  <si>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</si>
  <si>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</si>
  <si>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</si>
  <si>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</si>
  <si>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</si>
  <si>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</si>
  <si>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</si>
  <si>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</si>
  <si>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</si>
  <si>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</si>
  <si>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</si>
  <si>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</si>
  <si>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</si>
  <si>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</si>
  <si>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</si>
  <si>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</si>
  <si>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</si>
  <si>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</si>
  <si>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</si>
  <si>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</si>
  <si>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</si>
  <si>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</si>
  <si>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</si>
  <si>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</si>
  <si>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</si>
  <si>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</si>
  <si>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</si>
  <si>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</si>
  <si>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</si>
  <si>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</si>
  <si>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</si>
  <si>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</si>
  <si>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</si>
  <si>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</si>
  <si>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</si>
  <si>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</si>
  <si>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</si>
  <si>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</si>
  <si>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</si>
  <si>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</si>
  <si>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</si>
  <si>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</si>
  <si>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</si>
  <si>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</si>
  <si>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</si>
  <si>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</si>
  <si>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</si>
  <si>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</si>
  <si>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</si>
  <si>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</si>
  <si>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</si>
  <si>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</si>
  <si>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</si>
  <si>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</si>
  <si>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</si>
  <si>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</si>
  <si>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</si>
  <si>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</si>
  <si>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</si>
  <si>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</si>
  <si>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</si>
  <si>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</si>
  <si>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</si>
  <si>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</si>
  <si>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</si>
  <si>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</si>
  <si>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</si>
  <si>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</si>
  <si>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</si>
  <si>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</si>
  <si>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</si>
  <si>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</si>
  <si>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</si>
  <si>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</si>
  <si>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</si>
  <si>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</si>
  <si>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</si>
  <si>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</si>
  <si>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</si>
  <si>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</si>
  <si>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</si>
  <si>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</si>
  <si>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</si>
  <si>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</si>
  <si>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</si>
  <si>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</si>
  <si>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</si>
  <si>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</si>
  <si>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</si>
  <si>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</si>
  <si>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</si>
  <si>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</si>
  <si>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</si>
  <si>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</si>
  <si>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</si>
  <si>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</si>
  <si>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</si>
  <si>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</si>
  <si>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</si>
  <si>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</si>
  <si>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</si>
  <si>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</si>
  <si>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</si>
  <si>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</si>
  <si>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</si>
  <si>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</si>
  <si>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</si>
  <si>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</si>
  <si>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</si>
  <si>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</si>
  <si>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</si>
  <si>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</si>
  <si>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</si>
  <si>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</si>
  <si>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</si>
  <si>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</si>
  <si>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</si>
  <si>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</si>
  <si>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</si>
  <si>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</si>
  <si>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</si>
  <si>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</si>
  <si>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</si>
  <si>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</si>
  <si>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</si>
  <si>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</si>
  <si>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</si>
  <si>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</si>
  <si>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</si>
  <si>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</si>
  <si>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</si>
  <si>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</si>
  <si>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</si>
  <si>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</si>
  <si>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</si>
  <si>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</si>
  <si>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</si>
  <si>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</si>
  <si>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</si>
  <si>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</si>
  <si>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</si>
  <si>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</si>
  <si>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</si>
  <si>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</si>
  <si>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</si>
  <si>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</si>
  <si>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</si>
  <si>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</si>
  <si>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</si>
  <si>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</si>
  <si>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</si>
  <si>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</si>
  <si>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</si>
  <si>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</si>
  <si>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</si>
  <si>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</si>
  <si>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</si>
  <si>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</si>
  <si>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</si>
  <si>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</si>
  <si>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</si>
  <si>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</si>
  <si>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</si>
  <si>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</si>
  <si>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</si>
  <si>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</si>
  <si>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</si>
  <si>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</si>
  <si>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</si>
  <si>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</si>
  <si>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</si>
  <si>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</si>
  <si>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</si>
  <si>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</si>
  <si>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</si>
  <si>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</si>
  <si>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</si>
  <si>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</si>
  <si>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</si>
  <si>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</si>
  <si>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</si>
  <si>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</si>
  <si>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</si>
  <si>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</si>
  <si>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</si>
  <si>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</si>
  <si>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</si>
  <si>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</si>
  <si>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</si>
  <si>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</si>
  <si>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</si>
  <si>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</si>
  <si>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</si>
  <si>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</si>
  <si>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</si>
  <si>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</si>
  <si>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</si>
  <si>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</si>
  <si>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</si>
  <si>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</si>
  <si>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</si>
  <si>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</si>
  <si>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</si>
  <si>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</si>
  <si>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</si>
  <si>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</si>
  <si>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</si>
  <si>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</si>
  <si>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</si>
  <si>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</si>
  <si>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</si>
  <si>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</si>
  <si>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</si>
  <si>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</si>
  <si>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</si>
  <si>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</si>
  <si>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</si>
  <si>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</si>
  <si>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</si>
  <si>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</si>
  <si>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</si>
  <si>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</si>
  <si>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</si>
  <si>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</si>
  <si>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</si>
  <si>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</si>
  <si>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</si>
  <si>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</si>
  <si>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</si>
  <si>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</si>
  <si>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</si>
  <si>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</si>
  <si>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</si>
  <si>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</si>
  <si>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</si>
  <si>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</si>
  <si>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</si>
  <si>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</si>
  <si>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</si>
  <si>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</si>
  <si>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</si>
  <si>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</si>
  <si>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</si>
  <si>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</si>
  <si>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</si>
  <si>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</si>
  <si>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</si>
  <si>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</si>
  <si>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</si>
  <si>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</si>
  <si>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</si>
  <si>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</si>
  <si>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</si>
  <si>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</si>
  <si>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</si>
  <si>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</si>
  <si>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</si>
  <si>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</si>
  <si>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</si>
  <si>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</si>
  <si>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</si>
  <si>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</si>
  <si>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</si>
  <si>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</si>
  <si>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</si>
  <si>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</si>
  <si>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</si>
  <si>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</si>
  <si>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</si>
  <si>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</si>
  <si>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</si>
  <si>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</si>
  <si>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</si>
  <si>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</si>
  <si>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</si>
  <si>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</si>
  <si>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</si>
  <si>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</si>
  <si>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</si>
  <si>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</si>
  <si>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</si>
  <si>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</si>
  <si>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</si>
  <si>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</si>
  <si>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</si>
  <si>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</si>
  <si>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</si>
  <si>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</si>
  <si>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</si>
  <si>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</si>
  <si>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</si>
  <si>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</si>
  <si>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</si>
  <si>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</si>
  <si>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</si>
  <si>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</si>
  <si>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</si>
  <si>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</si>
  <si>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</si>
  <si>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</si>
  <si>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</si>
  <si>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</si>
  <si>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</si>
  <si>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</si>
  <si>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</si>
  <si>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</si>
  <si>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</si>
  <si>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</si>
  <si>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</si>
  <si>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</si>
  <si>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</si>
  <si>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</si>
  <si>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</si>
  <si>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</si>
  <si>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</si>
  <si>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</si>
  <si>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</si>
  <si>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</si>
  <si>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</si>
  <si>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</si>
  <si>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</si>
  <si>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</si>
  <si>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</si>
  <si>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</si>
  <si>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</si>
  <si>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</si>
  <si>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</si>
  <si>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</si>
  <si>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</si>
  <si>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</si>
  <si>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</si>
  <si>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</si>
  <si>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</si>
  <si>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</si>
  <si>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</si>
  <si>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</si>
  <si>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</si>
  <si>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</si>
  <si>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</si>
  <si>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</si>
  <si>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</si>
  <si>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</si>
  <si>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</si>
  <si>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</si>
  <si>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</si>
  <si>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</si>
  <si>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</si>
  <si>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</si>
  <si>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</si>
  <si>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</si>
  <si>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</si>
  <si>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</si>
  <si>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</si>
  <si>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</si>
  <si>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</si>
  <si>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</si>
  <si>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</si>
  <si>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</si>
  <si>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</si>
  <si>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</si>
  <si>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</si>
  <si>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</si>
  <si>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</si>
  <si>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</si>
  <si>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</si>
  <si>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</si>
  <si>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</si>
  <si>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</si>
  <si>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</si>
  <si>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</si>
  <si>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</si>
  <si>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</si>
  <si>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</si>
  <si>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</si>
  <si>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</si>
  <si>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</si>
  <si>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</si>
  <si>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</si>
  <si>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</si>
  <si>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</si>
  <si>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</si>
  <si>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</si>
  <si>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</si>
  <si>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</si>
  <si>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</si>
  <si>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</si>
  <si>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</si>
  <si>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</si>
  <si>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</si>
  <si>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</si>
  <si>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</si>
  <si>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</si>
  <si>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</si>
  <si>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</si>
  <si>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</si>
  <si>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</si>
  <si>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</si>
  <si>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</si>
  <si>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</si>
  <si>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</si>
  <si>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</si>
  <si>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</si>
  <si>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</si>
  <si>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</si>
  <si>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</si>
  <si>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</si>
  <si>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</si>
  <si>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</si>
  <si>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</si>
  <si>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</si>
  <si>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</si>
  <si>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</si>
  <si>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</si>
  <si>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</si>
  <si>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</si>
  <si>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</si>
  <si>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</si>
  <si>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</si>
  <si>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</si>
  <si>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</si>
  <si>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</si>
  <si>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</si>
  <si>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</si>
  <si>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</si>
  <si>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</si>
  <si>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</si>
  <si>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</si>
  <si>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</si>
  <si>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</si>
  <si>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</si>
  <si>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</si>
  <si>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</si>
  <si>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</si>
  <si>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</si>
  <si>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</si>
  <si>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</si>
  <si>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</si>
  <si>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</si>
  <si>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</si>
  <si>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</si>
  <si>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</si>
  <si>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</si>
  <si>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</si>
  <si>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</si>
  <si>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</si>
  <si>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</si>
  <si>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</si>
  <si>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</si>
  <si>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</si>
  <si>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</si>
  <si>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</si>
  <si>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</si>
  <si>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</si>
  <si>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</si>
  <si>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</si>
  <si>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</si>
  <si>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</si>
  <si>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</si>
  <si>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</si>
  <si>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</si>
  <si>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</si>
  <si>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</si>
  <si>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</si>
  <si>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</si>
  <si>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</si>
  <si>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</si>
  <si>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</si>
  <si>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</si>
  <si>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</si>
  <si>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</si>
  <si>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</si>
  <si>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</si>
  <si>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</si>
  <si>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</si>
  <si>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</si>
  <si>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</si>
  <si>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</si>
  <si>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</si>
  <si>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</si>
  <si>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</si>
  <si>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</si>
  <si>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</si>
  <si>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</si>
  <si>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</si>
  <si>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</si>
  <si>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</si>
  <si>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</si>
  <si>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</si>
  <si>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</si>
  <si>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</si>
  <si>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</si>
  <si>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</si>
  <si>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</si>
  <si>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</si>
  <si>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</si>
  <si>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</si>
  <si>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</si>
  <si>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</si>
  <si>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</si>
  <si>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</si>
  <si>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</si>
  <si>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</si>
  <si>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</si>
  <si>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</si>
  <si>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</si>
  <si>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</si>
  <si>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</si>
  <si>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</si>
  <si>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</si>
  <si>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</si>
  <si>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</si>
  <si>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</si>
  <si>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</si>
  <si>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</si>
  <si>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</si>
  <si>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</si>
  <si>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</si>
  <si>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</si>
  <si>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</si>
  <si>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</si>
  <si>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</si>
  <si>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</si>
  <si>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</si>
  <si>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</si>
  <si>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</si>
  <si>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</si>
  <si>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</si>
  <si>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</si>
  <si>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</si>
  <si>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</si>
  <si>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</si>
  <si>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</si>
  <si>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</si>
  <si>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</si>
  <si>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</si>
  <si>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</si>
  <si>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</si>
  <si>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</si>
  <si>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</si>
  <si>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</si>
  <si>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</si>
  <si>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</si>
  <si>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</si>
  <si>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</si>
  <si>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</si>
  <si>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</si>
  <si>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</si>
  <si>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</si>
  <si>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</si>
  <si>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</si>
  <si>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</si>
  <si>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</si>
  <si>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</si>
  <si>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</si>
  <si>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</si>
  <si>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</si>
  <si>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</si>
  <si>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</si>
  <si>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</si>
  <si>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</si>
  <si>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</si>
  <si>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</si>
  <si>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</si>
  <si>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</si>
  <si>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</si>
  <si>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</si>
  <si>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</si>
  <si>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</si>
  <si>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</si>
  <si>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</si>
  <si>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</si>
  <si>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</si>
  <si>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</si>
  <si>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</si>
  <si>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</si>
  <si>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</si>
  <si>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</si>
  <si>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</si>
  <si>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</si>
  <si>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</si>
  <si>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</si>
  <si>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</si>
  <si>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</si>
  <si>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</si>
  <si>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</si>
  <si>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</si>
  <si>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</si>
  <si>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</si>
  <si>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</si>
  <si>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</si>
  <si>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</si>
  <si>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</si>
  <si>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</si>
  <si>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</si>
  <si>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</si>
  <si>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</si>
  <si>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</si>
  <si>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</si>
  <si>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</si>
  <si>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</si>
  <si>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</si>
  <si>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</si>
  <si>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</si>
  <si>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</si>
  <si>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</si>
  <si>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</si>
  <si>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</si>
  <si>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</si>
  <si>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</si>
  <si>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</si>
  <si>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</si>
  <si>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</si>
  <si>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</si>
  <si>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</si>
  <si>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</si>
  <si>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</si>
  <si>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</si>
  <si>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</si>
  <si>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</si>
  <si>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</si>
  <si>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</si>
  <si>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</si>
  <si>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</si>
  <si>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</si>
  <si>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</si>
  <si>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</si>
  <si>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</si>
  <si>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</si>
  <si>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</si>
  <si>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</si>
  <si>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</si>
  <si>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</si>
  <si>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</si>
  <si>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</si>
  <si>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</si>
  <si>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</si>
  <si>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</si>
  <si>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</si>
  <si>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</si>
  <si>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</si>
  <si>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</si>
  <si>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</si>
  <si>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</si>
  <si>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</si>
  <si>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</si>
  <si>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</si>
  <si>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</si>
  <si>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</si>
  <si>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</si>
  <si>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</si>
  <si>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</si>
  <si>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</si>
  <si>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</si>
  <si>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</si>
  <si>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</si>
  <si>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</si>
  <si>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</si>
  <si>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</si>
  <si>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</si>
  <si>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</si>
  <si>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</si>
  <si>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</si>
  <si>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</si>
  <si>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</si>
  <si>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</si>
  <si>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</si>
  <si>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</si>
  <si>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</si>
  <si>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</si>
  <si>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</si>
  <si>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</si>
  <si>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</si>
  <si>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</si>
  <si>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</si>
  <si>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</si>
  <si>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</si>
  <si>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</si>
  <si>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</si>
  <si>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</si>
  <si>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</si>
  <si>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</si>
  <si>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</si>
  <si>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</si>
  <si>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</si>
  <si>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</si>
  <si>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</si>
  <si>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</si>
  <si>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</si>
  <si>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</si>
  <si>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</si>
  <si>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</si>
  <si>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</si>
  <si>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</si>
  <si>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</si>
  <si>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</si>
  <si>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</si>
  <si>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</si>
  <si>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</si>
  <si>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</si>
  <si>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</si>
  <si>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</si>
  <si>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</si>
  <si>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</si>
  <si>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</si>
  <si>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</si>
  <si>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</si>
  <si>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</si>
  <si>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</si>
  <si>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</si>
  <si>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</si>
  <si>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</si>
  <si>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</si>
  <si>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</si>
  <si>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</si>
  <si>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</si>
  <si>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</si>
  <si>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</si>
  <si>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</si>
  <si>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</si>
  <si>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</si>
  <si>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</si>
  <si>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</si>
  <si>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</si>
  <si>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</si>
  <si>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</si>
  <si>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</si>
  <si>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</si>
  <si>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</si>
  <si>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</si>
  <si>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</si>
  <si>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</si>
  <si>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</si>
  <si>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</si>
  <si>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</si>
  <si>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</si>
  <si>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</si>
  <si>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</si>
  <si>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</si>
  <si>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</si>
  <si>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</si>
  <si>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</si>
  <si>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</si>
  <si>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</si>
  <si>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</si>
  <si>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</si>
  <si>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</si>
  <si>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</si>
  <si>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</si>
  <si>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</si>
  <si>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</si>
  <si>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</si>
  <si>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</si>
  <si>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</si>
  <si>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</si>
  <si>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</si>
  <si>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</si>
  <si>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</si>
  <si>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</si>
  <si>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</si>
  <si>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</si>
  <si>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</si>
  <si>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</si>
  <si>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</si>
  <si>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</si>
  <si>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</si>
  <si>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</si>
  <si>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</si>
  <si>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</si>
  <si>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</si>
  <si>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</si>
  <si>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</si>
  <si>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</si>
  <si>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</si>
  <si>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</si>
  <si>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</si>
  <si>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</si>
  <si>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</si>
  <si>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</si>
  <si>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</si>
  <si>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</si>
  <si>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</si>
  <si>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</si>
  <si>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</si>
  <si>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</si>
  <si>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</si>
  <si>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</si>
  <si>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</si>
  <si>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</si>
  <si>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</si>
  <si>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</si>
  <si>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</si>
  <si>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</si>
  <si>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</si>
  <si>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</si>
  <si>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</si>
  <si>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</si>
  <si>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</si>
  <si>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</si>
  <si>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</si>
  <si>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</si>
  <si>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</si>
  <si>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</si>
  <si>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</si>
  <si>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</si>
  <si>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</si>
  <si>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</si>
  <si>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</si>
  <si>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</si>
  <si>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</si>
  <si>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</si>
  <si>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</si>
  <si>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</si>
  <si>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</si>
  <si>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</si>
  <si>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</si>
  <si>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</si>
  <si>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</si>
  <si>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</si>
  <si>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</si>
  <si>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</si>
  <si>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</si>
  <si>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</si>
  <si>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</si>
  <si>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</si>
  <si>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</si>
  <si>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</si>
  <si>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</si>
  <si>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</si>
  <si>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</si>
  <si>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</si>
  <si>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</si>
  <si>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</si>
  <si>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</si>
  <si>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</si>
  <si>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</si>
  <si>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</si>
  <si>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</si>
  <si>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</si>
  <si>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</si>
  <si>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</si>
  <si>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</si>
  <si>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</si>
  <si>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</si>
  <si>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</si>
  <si>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</si>
  <si>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</si>
  <si>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</si>
  <si>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</si>
  <si>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</si>
  <si>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</si>
  <si>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</si>
  <si>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</si>
  <si>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</si>
  <si>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</si>
  <si>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</si>
  <si>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</si>
  <si>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</si>
  <si>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</si>
  <si>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</si>
  <si>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</si>
  <si>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</si>
  <si>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</si>
  <si>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</si>
  <si>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</si>
  <si>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</si>
  <si>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</si>
  <si>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</si>
  <si>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</si>
  <si>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</si>
  <si>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</si>
  <si>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</si>
  <si>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</si>
  <si>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</si>
  <si>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</si>
  <si>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</si>
  <si>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</si>
  <si>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</si>
  <si>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</si>
  <si>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</si>
  <si>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</si>
  <si>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</si>
  <si>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</si>
  <si>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</si>
  <si>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</si>
  <si>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</si>
  <si>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</si>
  <si>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</si>
  <si>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</si>
  <si>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</si>
  <si>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</si>
  <si>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</si>
  <si>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</si>
  <si>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</si>
  <si>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</si>
  <si>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</si>
  <si>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</si>
  <si>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</si>
  <si>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</si>
  <si>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</si>
  <si>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</si>
  <si>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</si>
  <si>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</si>
  <si>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</si>
  <si>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</si>
  <si>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</si>
  <si>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</si>
  <si>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</si>
  <si>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</si>
  <si>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</si>
  <si>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</si>
  <si>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</si>
  <si>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</si>
  <si>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</si>
  <si>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</si>
  <si>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</si>
  <si>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</si>
  <si>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</si>
  <si>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</si>
  <si>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</si>
  <si>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</si>
  <si>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</si>
  <si>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</si>
  <si>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</si>
  <si>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</si>
  <si>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</si>
  <si>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</si>
  <si>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</si>
  <si>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</si>
  <si>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</si>
  <si>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</si>
  <si>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</si>
  <si>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</si>
  <si>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</si>
  <si>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</si>
  <si>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</si>
  <si>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</si>
  <si>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</si>
  <si>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</si>
  <si>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</si>
  <si>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</si>
  <si>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</si>
  <si>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</si>
  <si>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</si>
  <si>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</si>
  <si>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</si>
  <si>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</si>
  <si>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</si>
  <si>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</si>
  <si>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</si>
  <si>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</si>
  <si>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</si>
  <si>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</si>
  <si>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</si>
  <si>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</si>
  <si>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</si>
  <si>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</si>
  <si>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</si>
  <si>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</si>
  <si>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</si>
  <si>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</si>
  <si>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</si>
  <si>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</si>
  <si>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</si>
  <si>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</si>
  <si>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</si>
  <si>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</si>
  <si>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</si>
  <si>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</si>
  <si>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</si>
  <si>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</si>
  <si>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</si>
  <si>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</si>
  <si>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</si>
  <si>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</si>
  <si>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</si>
  <si>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</si>
  <si>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</si>
  <si>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</si>
  <si>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</si>
  <si>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</si>
  <si>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</si>
  <si>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</si>
  <si>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</si>
  <si>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</si>
  <si>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</si>
  <si>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</si>
  <si>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</si>
  <si>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</si>
  <si>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</si>
  <si>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</si>
  <si>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</si>
  <si>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</si>
  <si>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</si>
  <si>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</si>
  <si>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</si>
  <si>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</si>
  <si>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</si>
  <si>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</si>
  <si>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</si>
  <si>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</si>
  <si>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</si>
  <si>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</si>
  <si>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</si>
  <si>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</si>
  <si>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</si>
  <si>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</si>
  <si>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</si>
  <si>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</si>
  <si>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</si>
  <si>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</si>
  <si>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</si>
  <si>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</si>
  <si>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</si>
  <si>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</si>
  <si>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</si>
  <si>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</si>
  <si>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</si>
  <si>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</si>
  <si>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</si>
  <si>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</si>
  <si>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</si>
  <si>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</si>
  <si>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</si>
  <si>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</si>
  <si>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</si>
  <si>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</si>
  <si>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</si>
  <si>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</si>
  <si>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</si>
  <si>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</si>
  <si>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</si>
  <si>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</si>
  <si>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</si>
  <si>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</si>
  <si>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</si>
  <si>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</si>
  <si>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</si>
  <si>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</si>
  <si>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</si>
  <si>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</si>
  <si>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</si>
  <si>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</si>
  <si>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</si>
  <si>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</si>
  <si>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</si>
  <si>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</si>
  <si>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</si>
  <si>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</si>
  <si>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</si>
  <si>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</si>
  <si>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</si>
  <si>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</si>
  <si>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</si>
  <si>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</si>
  <si>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</si>
  <si>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</si>
  <si>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</si>
  <si>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</si>
  <si>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</si>
  <si>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</si>
  <si>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</si>
  <si>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</si>
  <si>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</si>
  <si>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</si>
  <si>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</si>
  <si>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</si>
  <si>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</si>
  <si>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</si>
  <si>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</si>
  <si>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</si>
  <si>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</si>
  <si>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</si>
  <si>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</si>
  <si>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</si>
  <si>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</si>
  <si>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</si>
  <si>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</si>
  <si>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</si>
  <si>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</si>
  <si>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</si>
  <si>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</si>
  <si>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</si>
  <si>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</si>
  <si>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</si>
  <si>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</si>
  <si>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</si>
  <si>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</si>
  <si>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</si>
  <si>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</si>
  <si>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</si>
  <si>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</si>
  <si>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</si>
  <si>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</si>
  <si>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</si>
  <si>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</si>
  <si>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</si>
  <si>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</si>
  <si>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</si>
  <si>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</si>
  <si>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</si>
  <si>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</si>
  <si>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</si>
  <si>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</si>
  <si>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</si>
  <si>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</si>
  <si>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</si>
  <si>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</si>
  <si>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</si>
  <si>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</si>
  <si>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</si>
  <si>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</si>
  <si>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</si>
  <si>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</si>
  <si>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</si>
  <si>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</si>
  <si>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</si>
  <si>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</si>
  <si>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</si>
  <si>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</si>
  <si>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</si>
  <si>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</si>
  <si>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</si>
  <si>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</si>
  <si>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</si>
  <si>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</si>
  <si>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</si>
  <si>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</si>
  <si>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</si>
  <si>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</si>
  <si>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</si>
  <si>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</si>
  <si>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</si>
  <si>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</si>
  <si>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</si>
  <si>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</si>
  <si>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</si>
  <si>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</si>
  <si>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</si>
  <si>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</si>
  <si>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</si>
  <si>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</si>
  <si>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</si>
  <si>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</si>
  <si>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</si>
  <si>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</si>
  <si>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</si>
  <si>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</si>
  <si>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</si>
  <si>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</si>
  <si>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</si>
  <si>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</si>
  <si>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</si>
  <si>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</si>
  <si>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</si>
  <si>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</si>
  <si>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</si>
  <si>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</si>
  <si>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</si>
  <si>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</si>
  <si>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</si>
  <si>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</si>
  <si>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</si>
  <si>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</si>
  <si>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</si>
  <si>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</si>
  <si>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</si>
  <si>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</si>
  <si>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</si>
  <si>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</si>
  <si>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</si>
  <si>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</si>
  <si>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</si>
  <si>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</si>
  <si>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</si>
  <si>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</si>
  <si>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</si>
  <si>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</si>
  <si>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</si>
  <si>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</si>
  <si>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</si>
  <si>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</si>
  <si>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</si>
  <si>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</si>
  <si>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</si>
  <si>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</si>
  <si>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</si>
  <si>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</si>
  <si>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</si>
  <si>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</si>
  <si>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</si>
  <si>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</si>
  <si>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</si>
  <si>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</si>
  <si>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</si>
  <si>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</si>
  <si>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</si>
  <si>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</si>
  <si>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</si>
  <si>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</si>
  <si>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</si>
  <si>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</si>
  <si>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</si>
  <si>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</si>
  <si>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</si>
  <si>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</si>
  <si>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</si>
  <si>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</si>
  <si>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</si>
  <si>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</si>
  <si>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</si>
  <si>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</si>
  <si>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</si>
  <si>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</si>
  <si>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</si>
  <si>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</si>
  <si>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</si>
  <si>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</si>
  <si>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</si>
  <si>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</si>
  <si>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</si>
  <si>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</si>
  <si>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</si>
  <si>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</si>
  <si>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</si>
  <si>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</si>
  <si>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</si>
  <si>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</si>
  <si>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</si>
  <si>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</si>
  <si>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</si>
  <si>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</si>
  <si>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</si>
  <si>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</si>
  <si>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</si>
  <si>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</si>
  <si>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</si>
  <si>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</si>
  <si>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</si>
  <si>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</si>
  <si>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</si>
  <si>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</si>
  <si>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</si>
  <si>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</si>
  <si>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</si>
  <si>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</si>
  <si>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</si>
  <si>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</si>
  <si>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</si>
  <si>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</si>
  <si>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</si>
  <si>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</si>
  <si>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</si>
  <si>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</si>
  <si>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</si>
  <si>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</si>
  <si>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</si>
  <si>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</si>
  <si>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</si>
  <si>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</si>
  <si>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</si>
  <si>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</si>
  <si>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</si>
  <si>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</si>
  <si>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</si>
  <si>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</si>
  <si>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</si>
  <si>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</si>
  <si>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</si>
  <si>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</si>
  <si>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</si>
  <si>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</si>
  <si>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</si>
  <si>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</si>
  <si>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</si>
  <si>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</si>
  <si>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</si>
  <si>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</si>
  <si>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</si>
  <si>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</si>
  <si>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</si>
  <si>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</si>
  <si>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</si>
  <si>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</si>
  <si>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</si>
  <si>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</si>
  <si>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</si>
  <si>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</si>
  <si>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</si>
  <si>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</si>
  <si>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</si>
  <si>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</si>
  <si>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</si>
  <si>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</si>
  <si>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</si>
  <si>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</si>
  <si>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</si>
  <si>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</si>
  <si>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</si>
  <si>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</si>
  <si>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</si>
  <si>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</si>
  <si>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</si>
  <si>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</si>
  <si>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</si>
  <si>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</si>
  <si>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</si>
  <si>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</si>
  <si>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</si>
  <si>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</si>
  <si>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</si>
  <si>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</si>
  <si>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</si>
  <si>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</si>
  <si>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</si>
  <si>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</si>
  <si>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</si>
  <si>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</si>
  <si>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</si>
  <si>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</si>
  <si>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</si>
  <si>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</si>
  <si>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</si>
  <si>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</si>
  <si>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</si>
  <si>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</si>
  <si>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</si>
  <si>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</si>
  <si>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</si>
  <si>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</si>
  <si>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</si>
  <si>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</si>
  <si>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</si>
  <si>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</si>
  <si>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</si>
  <si>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</si>
  <si>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</si>
  <si>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</si>
  <si>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</si>
  <si>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</si>
  <si>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</si>
  <si>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</si>
  <si>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</si>
  <si>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</si>
  <si>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</si>
  <si>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</si>
  <si>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</si>
  <si>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</si>
  <si>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</si>
  <si>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</si>
  <si>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</si>
  <si>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</si>
  <si>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</si>
  <si>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</si>
  <si>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</si>
  <si>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</si>
  <si>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</si>
  <si>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</si>
  <si>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</si>
  <si>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</si>
  <si>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</si>
  <si>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</si>
  <si>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</si>
  <si>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</si>
  <si>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</si>
  <si>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</si>
  <si>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</si>
  <si>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</si>
  <si>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</si>
  <si>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</si>
  <si>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</si>
  <si>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</si>
  <si>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</si>
  <si>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</si>
  <si>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</si>
  <si>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</si>
  <si>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</si>
  <si>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</si>
  <si>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</si>
  <si>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</si>
  <si>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</si>
  <si>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</si>
  <si>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</si>
  <si>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</si>
  <si>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</si>
  <si>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</si>
  <si>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</si>
  <si>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</si>
  <si>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</si>
  <si>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</si>
  <si>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</si>
  <si>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</si>
  <si>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</si>
  <si>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</si>
  <si>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</si>
  <si>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</si>
  <si>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</si>
  <si>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</si>
  <si>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</si>
  <si>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</si>
  <si>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</si>
  <si>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</si>
  <si>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</si>
  <si>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</si>
  <si>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</si>
  <si>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</si>
  <si>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</si>
  <si>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</si>
  <si>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</si>
  <si>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</si>
  <si>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</si>
  <si>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</si>
  <si>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</si>
  <si>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</si>
  <si>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</si>
  <si>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</si>
  <si>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</si>
  <si>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</si>
  <si>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</si>
  <si>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</si>
  <si>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</si>
  <si>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</si>
  <si>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</si>
  <si>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</si>
  <si>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</si>
  <si>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</si>
  <si>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</si>
  <si>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</si>
  <si>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</si>
  <si>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</si>
  <si>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</si>
  <si>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</si>
  <si>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</si>
  <si>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</si>
  <si>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</si>
  <si>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</si>
  <si>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</si>
  <si>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</si>
  <si>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</si>
  <si>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</si>
  <si>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</si>
  <si>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</si>
  <si>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</si>
  <si>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</si>
  <si>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</si>
  <si>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</si>
  <si>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</si>
  <si>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</si>
  <si>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</si>
  <si>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</si>
  <si>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</si>
  <si>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</si>
  <si>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</si>
  <si>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</si>
  <si>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</si>
  <si>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</si>
  <si>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</si>
  <si>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</si>
  <si>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</si>
  <si>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</si>
  <si>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</si>
  <si>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</si>
  <si>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</si>
  <si>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</si>
  <si>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</si>
  <si>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</si>
  <si>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</si>
  <si>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</si>
  <si>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</si>
  <si>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</si>
  <si>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</si>
  <si>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</si>
  <si>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</si>
  <si>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</si>
  <si>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</si>
  <si>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</si>
  <si>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</si>
  <si>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</si>
  <si>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</si>
  <si>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</si>
  <si>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</si>
  <si>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</si>
  <si>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</si>
  <si>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</si>
  <si>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</si>
  <si>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</si>
  <si>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</si>
  <si>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</si>
  <si>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</si>
  <si>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</si>
  <si>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</si>
  <si>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</si>
  <si>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</si>
  <si>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</si>
  <si>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</si>
  <si>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</si>
  <si>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</si>
  <si>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</si>
  <si>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</si>
  <si>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</si>
  <si>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</si>
  <si>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</si>
  <si>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</si>
  <si>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</si>
  <si>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</si>
  <si>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</si>
  <si>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</si>
  <si>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</si>
  <si>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</si>
  <si>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</si>
  <si>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</si>
  <si>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</si>
  <si>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</si>
  <si>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</si>
  <si>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</si>
  <si>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</si>
  <si>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</si>
  <si>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</si>
  <si>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</si>
  <si>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</si>
  <si>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</si>
  <si>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</si>
  <si>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</si>
  <si>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</si>
  <si>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</si>
  <si>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</si>
  <si>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</si>
  <si>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</si>
  <si>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</si>
  <si>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</si>
  <si>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</si>
  <si>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</si>
  <si>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</si>
  <si>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</si>
  <si>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</si>
  <si>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</si>
  <si>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</si>
  <si>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</si>
  <si>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</si>
  <si>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</si>
  <si>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</si>
  <si>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</si>
  <si>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</si>
  <si>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</si>
  <si>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</si>
  <si>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</si>
  <si>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</si>
  <si>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</si>
  <si>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</si>
  <si>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</si>
  <si>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</si>
  <si>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</si>
  <si>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</si>
  <si>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</si>
  <si>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</si>
  <si>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</si>
  <si>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</si>
  <si>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</si>
  <si>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</si>
  <si>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</si>
  <si>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</si>
  <si>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</si>
  <si>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</si>
  <si>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</si>
  <si>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</si>
  <si>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</si>
  <si>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</si>
  <si>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</si>
  <si>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</si>
  <si>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</si>
  <si>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</si>
  <si>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</si>
  <si>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</si>
  <si>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</si>
  <si>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</si>
  <si>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</si>
  <si>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</si>
  <si>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</si>
  <si>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</si>
  <si>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</si>
  <si>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</si>
  <si>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</si>
  <si>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</si>
  <si>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</si>
  <si>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</si>
  <si>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</si>
  <si>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</si>
  <si>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</si>
  <si>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</si>
  <si>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</si>
  <si>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</si>
  <si>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</si>
  <si>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</si>
  <si>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</si>
  <si>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</si>
  <si>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</si>
  <si>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</si>
  <si>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</si>
  <si>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</si>
  <si>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</si>
  <si>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</si>
  <si>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</si>
  <si>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</si>
  <si>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</si>
  <si>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</si>
  <si>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</si>
  <si>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</si>
  <si>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</si>
  <si>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</si>
  <si>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</si>
  <si>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</si>
  <si>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</si>
  <si>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</si>
  <si>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</si>
  <si>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</si>
  <si>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</si>
  <si>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</si>
  <si>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</si>
  <si>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</si>
  <si>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</si>
  <si>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</si>
  <si>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</si>
  <si>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</si>
  <si>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</si>
  <si>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</si>
  <si>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</si>
  <si>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</si>
  <si>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</si>
  <si>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</si>
  <si>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</si>
  <si>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</si>
  <si>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</si>
  <si>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</si>
  <si>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</si>
  <si>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</si>
  <si>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</si>
  <si>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</si>
  <si>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</si>
  <si>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</si>
  <si>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</si>
  <si>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</si>
  <si>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</si>
  <si>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</si>
  <si>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</si>
  <si>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</si>
  <si>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</si>
  <si>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</si>
  <si>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</si>
  <si>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</si>
  <si>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</si>
  <si>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</si>
  <si>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</si>
  <si>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</si>
  <si>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</si>
  <si>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</si>
  <si>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</si>
  <si>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</si>
  <si>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</si>
  <si>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</si>
  <si>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</si>
  <si>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</si>
  <si>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</si>
  <si>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</si>
  <si>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</si>
  <si>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</si>
  <si>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</si>
  <si>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</si>
  <si>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</si>
  <si>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</si>
  <si>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</si>
  <si>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</si>
  <si>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</si>
  <si>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</si>
  <si>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</si>
  <si>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</si>
  <si>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</si>
  <si>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</si>
  <si>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</si>
  <si>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</si>
  <si>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</si>
  <si>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</si>
  <si>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</si>
  <si>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</si>
  <si>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</si>
  <si>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</si>
  <si>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</si>
  <si>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</si>
  <si>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</si>
  <si>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</si>
  <si>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</si>
  <si>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</si>
  <si>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</si>
  <si>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</si>
  <si>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</si>
  <si>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</si>
  <si>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</si>
  <si>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</si>
  <si>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</si>
  <si>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</si>
  <si>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</si>
  <si>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</si>
  <si>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</si>
  <si>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</si>
  <si>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</si>
  <si>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</si>
  <si>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</si>
  <si>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</si>
  <si>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</si>
  <si>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</si>
  <si>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</si>
  <si>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</si>
  <si>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</si>
  <si>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</si>
  <si>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</si>
  <si>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</si>
  <si>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</si>
  <si>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</si>
  <si>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</si>
  <si>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</si>
  <si>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</si>
  <si>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</si>
  <si>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</si>
  <si>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</si>
  <si>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</si>
  <si>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</si>
  <si>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</si>
  <si>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</si>
  <si>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</si>
  <si>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</si>
  <si>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</si>
  <si>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</si>
  <si>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</si>
  <si>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</si>
  <si>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</si>
  <si>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</si>
  <si>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</si>
  <si>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</si>
  <si>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</si>
  <si>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</si>
  <si>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</si>
  <si>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</si>
  <si>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</si>
  <si>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</si>
  <si>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</si>
  <si>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</si>
  <si>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</si>
  <si>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</si>
  <si>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</si>
  <si>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</si>
  <si>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</si>
  <si>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</si>
  <si>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</si>
  <si>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</si>
  <si>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</si>
  <si>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</si>
  <si>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</si>
  <si>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</si>
  <si>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</si>
  <si>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</si>
  <si>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</si>
  <si>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</si>
  <si>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</si>
  <si>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</si>
  <si>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</si>
  <si>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</si>
  <si>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</si>
  <si>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</si>
  <si>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</si>
  <si>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</si>
  <si>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</si>
  <si>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</si>
  <si>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</si>
  <si>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</si>
  <si>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</si>
  <si>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</si>
  <si>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</si>
  <si>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</si>
  <si>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</si>
  <si>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</si>
  <si>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</si>
  <si>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</si>
  <si>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</si>
  <si>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</si>
  <si>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</si>
  <si>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</si>
  <si>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</si>
  <si>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</si>
  <si>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</si>
  <si>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</si>
  <si>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</si>
  <si>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</si>
  <si>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</si>
  <si>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</si>
  <si>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</si>
  <si>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</si>
  <si>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</si>
  <si>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</si>
  <si>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</si>
  <si>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</si>
  <si>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</si>
  <si>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</si>
  <si>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</si>
  <si>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</si>
  <si>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</si>
  <si>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</si>
  <si>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</si>
  <si>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</si>
  <si>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</si>
  <si>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</si>
  <si>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</si>
  <si>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</si>
  <si>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</si>
  <si>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</si>
  <si>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</si>
  <si>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</si>
  <si>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</si>
  <si>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</si>
  <si>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</si>
  <si>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</si>
  <si>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</si>
  <si>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</si>
  <si>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</si>
  <si>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</si>
  <si>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</si>
  <si>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</si>
  <si>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</si>
  <si>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</si>
  <si>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</si>
  <si>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</si>
  <si>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</si>
  <si>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</si>
  <si>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</si>
  <si>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</si>
  <si>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</si>
  <si>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</si>
  <si>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</si>
  <si>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</si>
  <si>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</si>
  <si>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</si>
  <si>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</si>
  <si>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</si>
  <si>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</si>
  <si>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</si>
  <si>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</si>
  <si>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</si>
  <si>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</si>
  <si>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</si>
  <si>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</si>
  <si>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</si>
  <si>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</si>
  <si>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</si>
  <si>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</si>
  <si>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</si>
  <si>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</si>
  <si>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</si>
  <si>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</si>
  <si>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</si>
  <si>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</si>
  <si>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</si>
  <si>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</si>
  <si>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</si>
  <si>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</si>
  <si>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</si>
  <si>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</si>
  <si>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</si>
  <si>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</si>
  <si>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</si>
  <si>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</si>
  <si>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</si>
  <si>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</si>
  <si>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</si>
  <si>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</si>
  <si>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</si>
  <si>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</si>
  <si>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</si>
  <si>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</si>
  <si>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</si>
  <si>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</si>
  <si>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</si>
  <si>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</si>
  <si>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</si>
  <si>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</si>
  <si>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</si>
  <si>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</si>
  <si>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</si>
  <si>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</si>
  <si>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</si>
  <si>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</si>
  <si>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</si>
  <si>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</si>
  <si>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</si>
  <si>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</si>
  <si>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</si>
  <si>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</si>
  <si>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</si>
  <si>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</si>
  <si>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</si>
  <si>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</si>
  <si>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</si>
  <si>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</si>
  <si>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</si>
  <si>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</si>
  <si>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</si>
  <si>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</si>
  <si>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</si>
  <si>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</si>
  <si>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</si>
  <si>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</si>
  <si>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</si>
  <si>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</si>
  <si>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</si>
  <si>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</si>
  <si>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</si>
  <si>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</si>
  <si>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</si>
  <si>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</si>
  <si>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</si>
  <si>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</si>
  <si>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</si>
  <si>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</si>
  <si>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</si>
  <si>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</si>
  <si>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</si>
  <si>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</si>
  <si>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</si>
  <si>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</si>
  <si>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</si>
  <si>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</si>
  <si>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</si>
  <si>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</si>
  <si>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</si>
  <si>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</si>
  <si>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</si>
  <si>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</si>
  <si>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</si>
  <si>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</si>
  <si>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</si>
  <si>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</si>
  <si>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</si>
  <si>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</si>
  <si>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</si>
  <si>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</si>
  <si>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</si>
  <si>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</si>
  <si>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</si>
  <si>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</si>
  <si>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</si>
  <si>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</si>
  <si>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</si>
  <si>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</si>
  <si>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</si>
  <si>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</si>
  <si>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</si>
  <si>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</si>
  <si>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</si>
  <si>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</si>
  <si>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</si>
  <si>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</si>
  <si>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</si>
  <si>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</si>
  <si>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</si>
  <si>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</si>
  <si>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</si>
  <si>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</si>
  <si>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</si>
  <si>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</si>
  <si>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</si>
  <si>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</si>
  <si>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</si>
  <si>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</si>
  <si>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</si>
  <si>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</si>
  <si>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</si>
  <si>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</si>
  <si>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</si>
  <si>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</si>
  <si>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</si>
  <si>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</si>
  <si>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</si>
  <si>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</si>
  <si>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</si>
  <si>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</si>
  <si>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</si>
  <si>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</si>
  <si>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</si>
  <si>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</si>
  <si>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</si>
  <si>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</si>
  <si>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</si>
  <si>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</si>
  <si>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</si>
  <si>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</si>
  <si>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</si>
  <si>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</si>
  <si>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</si>
  <si>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</si>
  <si>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</si>
  <si>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</si>
  <si>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</si>
  <si>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</si>
  <si>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</si>
  <si>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</si>
  <si>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</si>
  <si>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</si>
  <si>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</si>
  <si>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</si>
  <si>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</si>
  <si>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</si>
  <si>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</si>
  <si>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</si>
  <si>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</si>
  <si>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</si>
  <si>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</si>
  <si>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</si>
  <si>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</si>
  <si>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</si>
  <si>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</si>
  <si>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</si>
  <si>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</si>
  <si>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</si>
  <si>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</si>
  <si>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</si>
  <si>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</si>
  <si>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</si>
  <si>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</si>
  <si>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</si>
  <si>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</si>
  <si>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</si>
  <si>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</si>
  <si>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</si>
  <si>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</si>
  <si>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</si>
  <si>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</si>
  <si>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</si>
  <si>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</si>
  <si>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</si>
  <si>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</si>
  <si>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</si>
  <si>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</si>
  <si>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</si>
  <si>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</si>
  <si>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</si>
  <si>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</si>
  <si>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</si>
  <si>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</si>
  <si>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</si>
  <si>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</si>
  <si>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</si>
  <si>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</si>
  <si>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</si>
  <si>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</si>
  <si>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</si>
  <si>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</si>
  <si>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</si>
  <si>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</si>
  <si>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</si>
  <si>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</si>
  <si>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</si>
  <si>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</si>
  <si>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</si>
  <si>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</si>
  <si>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</si>
  <si>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</si>
  <si>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</si>
  <si>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</si>
  <si>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</si>
  <si>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</si>
  <si>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</si>
  <si>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</si>
  <si>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</si>
  <si>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</si>
  <si>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</si>
  <si>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</si>
  <si>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</si>
  <si>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</si>
  <si>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</si>
  <si>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</si>
  <si>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</si>
  <si>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</si>
  <si>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</si>
  <si>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</si>
  <si>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</si>
  <si>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</si>
  <si>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</si>
  <si>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</si>
  <si>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</si>
  <si>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</si>
  <si>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</si>
  <si>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</si>
  <si>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</si>
  <si>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</si>
  <si>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</si>
  <si>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</si>
  <si>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</si>
  <si>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</si>
  <si>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</si>
  <si>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</si>
  <si>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</si>
  <si>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</si>
  <si>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</si>
  <si>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</si>
  <si>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</si>
  <si>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</si>
  <si>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</si>
  <si>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</si>
  <si>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</si>
  <si>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</si>
  <si>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</si>
  <si>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</si>
  <si>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</si>
  <si>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</si>
  <si>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</si>
  <si>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</si>
  <si>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</si>
  <si>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</si>
  <si>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</si>
  <si>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</si>
  <si>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</si>
  <si>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</si>
  <si>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</si>
  <si>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</si>
  <si>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</si>
  <si>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</si>
  <si>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</si>
  <si>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</si>
  <si>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</si>
  <si>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</si>
  <si>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</si>
  <si>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</si>
  <si>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</si>
  <si>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</si>
  <si>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</si>
  <si>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</si>
  <si>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</si>
  <si>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</si>
  <si>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</si>
  <si>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</si>
  <si>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</si>
  <si>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</si>
  <si>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</si>
  <si>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</si>
  <si>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</si>
  <si>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</si>
  <si>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</si>
  <si>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</si>
  <si>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</si>
  <si>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</si>
  <si>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</si>
  <si>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</si>
  <si>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</si>
  <si>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</si>
  <si>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</si>
  <si>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</si>
  <si>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</si>
  <si>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</si>
  <si>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</si>
  <si>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</si>
  <si>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</si>
  <si>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</si>
  <si>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</si>
  <si>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</si>
  <si>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</si>
  <si>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</si>
  <si>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</si>
  <si>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</si>
  <si>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</si>
  <si>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</si>
  <si>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</si>
  <si>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</si>
  <si>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</si>
  <si>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</si>
  <si>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</si>
  <si>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</si>
  <si>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</si>
  <si>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</si>
  <si>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</si>
  <si>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</si>
  <si>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</si>
  <si>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</si>
  <si>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</si>
  <si>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</si>
  <si>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</si>
  <si>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</si>
  <si>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</si>
  <si>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</si>
  <si>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</si>
  <si>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</si>
  <si>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</si>
  <si>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</si>
  <si>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</si>
  <si>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</si>
  <si>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</si>
  <si>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</si>
  <si>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</si>
  <si>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</si>
  <si>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</si>
  <si>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</si>
  <si>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</si>
  <si>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</si>
  <si>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</si>
  <si>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</si>
  <si>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</si>
  <si>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</si>
  <si>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</si>
  <si>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</si>
  <si>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</si>
  <si>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</si>
  <si>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</si>
  <si>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</si>
  <si>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</si>
  <si>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</si>
  <si>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</si>
  <si>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</si>
  <si>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</si>
  <si>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</si>
  <si>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</si>
  <si>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</si>
  <si>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</si>
  <si>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</si>
  <si>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</si>
  <si>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</si>
  <si>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</si>
  <si>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</si>
  <si>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</si>
  <si>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</si>
  <si>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</si>
  <si>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</si>
  <si>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</si>
  <si>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</si>
  <si>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</si>
  <si>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</si>
  <si>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</si>
  <si>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</si>
  <si>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</si>
  <si>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</si>
  <si>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</si>
  <si>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</si>
  <si>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</si>
  <si>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</si>
  <si>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</si>
  <si>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</si>
  <si>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</si>
  <si>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</si>
  <si>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</si>
  <si>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</si>
  <si>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</si>
  <si>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</si>
  <si>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</si>
  <si>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</si>
  <si>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</si>
  <si>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</si>
  <si>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</si>
  <si>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</si>
  <si>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</si>
  <si>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</si>
  <si>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</si>
  <si>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</si>
  <si>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</si>
  <si>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</si>
  <si>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</si>
  <si>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</si>
  <si>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</si>
  <si>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</si>
  <si>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</si>
  <si>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</si>
  <si>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</si>
  <si>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</si>
  <si>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</si>
  <si>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</si>
  <si>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</si>
  <si>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</si>
  <si>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</si>
  <si>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</si>
  <si>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</si>
  <si>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</si>
  <si>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</si>
  <si>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</si>
  <si>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</si>
  <si>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</si>
  <si>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</si>
  <si>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</si>
  <si>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</si>
  <si>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</si>
  <si>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</si>
  <si>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</si>
  <si>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</si>
  <si>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</si>
  <si>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</si>
  <si>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</si>
  <si>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</si>
  <si>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</si>
  <si>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</si>
  <si>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</si>
  <si>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</si>
  <si>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</si>
  <si>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</si>
  <si>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</si>
  <si>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</si>
  <si>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</si>
  <si>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</si>
  <si>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</si>
  <si>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</si>
  <si>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</si>
  <si>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</si>
  <si>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</si>
  <si>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</si>
  <si>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</si>
  <si>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</si>
  <si>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</si>
  <si>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</si>
  <si>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</si>
  <si>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</si>
  <si>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</si>
  <si>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</si>
  <si>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</si>
  <si>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</si>
  <si>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</si>
  <si>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</si>
  <si>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</si>
  <si>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</si>
  <si>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</si>
  <si>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</si>
  <si>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</si>
  <si>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</si>
  <si>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</si>
  <si>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</si>
  <si>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</si>
  <si>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</si>
  <si>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</si>
  <si>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</si>
  <si>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</si>
  <si>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</si>
  <si>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</si>
  <si>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</si>
  <si>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</si>
  <si>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</si>
  <si>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</si>
  <si>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</si>
  <si>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</si>
  <si>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</si>
  <si>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</si>
  <si>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</si>
  <si>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</si>
  <si>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</si>
  <si>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</si>
  <si>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</si>
  <si>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</si>
  <si>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</si>
  <si>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</si>
  <si>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</si>
  <si>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</si>
  <si>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</si>
  <si>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</si>
  <si>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</si>
  <si>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</si>
  <si>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</si>
  <si>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</si>
  <si>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</si>
  <si>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</si>
  <si>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</si>
  <si>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</si>
  <si>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</si>
  <si>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</si>
  <si>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</si>
  <si>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</si>
  <si>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</si>
  <si>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</si>
  <si>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</si>
  <si>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</si>
  <si>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</si>
  <si>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</si>
  <si>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</si>
  <si>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</si>
  <si>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</si>
  <si>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</si>
  <si>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</si>
  <si>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</si>
  <si>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</si>
  <si>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</si>
  <si>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</si>
  <si>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</si>
  <si>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</si>
  <si>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</si>
  <si>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</si>
  <si>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</si>
  <si>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</si>
  <si>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</si>
  <si>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</si>
  <si>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</si>
  <si>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</si>
  <si>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</si>
  <si>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</si>
  <si>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</si>
  <si>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</si>
  <si>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</si>
  <si>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</si>
  <si>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</si>
  <si>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</si>
  <si>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</si>
  <si>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</si>
  <si>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</si>
  <si>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</si>
  <si>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</si>
  <si>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</si>
  <si>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</si>
  <si>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</si>
  <si>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</si>
  <si>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</si>
  <si>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</si>
  <si>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</si>
  <si>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</si>
  <si>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</si>
  <si>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</si>
  <si>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</si>
  <si>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</si>
  <si>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</si>
  <si>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</si>
  <si>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</si>
  <si>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</si>
  <si>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</si>
  <si>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</si>
  <si>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</si>
  <si>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</si>
  <si>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</si>
  <si>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</si>
  <si>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</si>
  <si>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</si>
  <si>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</si>
  <si>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</si>
  <si>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</si>
  <si>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</si>
  <si>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</si>
  <si>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</si>
  <si>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</si>
  <si>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</si>
  <si>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</si>
  <si>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</si>
  <si>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</si>
  <si>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</si>
  <si>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</si>
  <si>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</si>
  <si>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</si>
  <si>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</si>
  <si>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</si>
  <si>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</si>
  <si>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</si>
  <si>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</si>
  <si>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</si>
  <si>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</si>
  <si>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</si>
  <si>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</si>
  <si>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</si>
  <si>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</si>
  <si>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</si>
  <si>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</si>
  <si>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</si>
  <si>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</si>
  <si>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</si>
  <si>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</si>
  <si>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</si>
  <si>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</si>
  <si>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</si>
  <si>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</si>
  <si>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</si>
  <si>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</si>
  <si>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</si>
  <si>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</si>
  <si>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</si>
  <si>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</si>
  <si>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</si>
  <si>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</si>
  <si>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</si>
  <si>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</si>
  <si>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</si>
  <si>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</si>
  <si>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</si>
  <si>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</si>
  <si>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</si>
  <si>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</si>
  <si>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</si>
  <si>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</si>
  <si>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</si>
  <si>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</si>
  <si>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</si>
  <si>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</si>
  <si>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</si>
  <si>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</si>
  <si>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</si>
  <si>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</si>
  <si>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</si>
  <si>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</si>
  <si>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</si>
  <si>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</si>
  <si>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</si>
  <si>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</si>
  <si>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</si>
  <si>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</si>
  <si>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</si>
  <si>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</si>
  <si>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</si>
  <si>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</si>
  <si>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</si>
  <si>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</si>
  <si>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</si>
  <si>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</si>
  <si>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</si>
  <si>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</si>
  <si>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</si>
  <si>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</si>
  <si>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</si>
  <si>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</si>
  <si>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</si>
  <si>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</si>
  <si>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</si>
  <si>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</si>
  <si>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</si>
  <si>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</si>
  <si>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</si>
  <si>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</si>
  <si>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</si>
  <si>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</si>
  <si>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</si>
  <si>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</si>
  <si>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</si>
  <si>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</si>
  <si>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</si>
  <si>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</si>
  <si>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</si>
  <si>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</si>
  <si>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</si>
  <si>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</si>
  <si>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</si>
  <si>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</si>
  <si>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</si>
  <si>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</si>
  <si>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</si>
  <si>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</si>
  <si>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</si>
  <si>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</si>
  <si>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</si>
  <si>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</si>
  <si>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</si>
  <si>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</si>
  <si>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</si>
  <si>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</si>
  <si>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</si>
  <si>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</si>
  <si>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</si>
  <si>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</si>
  <si>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</si>
  <si>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</si>
  <si>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</si>
  <si>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</si>
  <si>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</si>
  <si>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</si>
  <si>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</si>
  <si>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</si>
  <si>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</si>
  <si>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</si>
  <si>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</si>
  <si>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</si>
  <si>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</si>
  <si>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</si>
  <si>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</si>
  <si>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</si>
  <si>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</si>
  <si>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</si>
  <si>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</si>
  <si>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</si>
  <si>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</si>
  <si>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</si>
  <si>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</si>
  <si>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</si>
  <si>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</si>
  <si>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</si>
  <si>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</si>
  <si>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</si>
  <si>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</si>
  <si>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</si>
  <si>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</si>
  <si>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</si>
  <si>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</si>
  <si>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</si>
  <si>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</si>
  <si>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</si>
  <si>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</si>
  <si>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</si>
  <si>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</si>
  <si>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</si>
  <si>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</si>
  <si>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</si>
  <si>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</si>
  <si>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</si>
  <si>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</si>
  <si>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</si>
  <si>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</si>
  <si>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</si>
  <si>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</si>
  <si>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</si>
  <si>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</si>
  <si>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</si>
  <si>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</si>
  <si>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</si>
  <si>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</si>
  <si>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</si>
  <si>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</si>
  <si>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</si>
  <si>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</si>
  <si>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</si>
  <si>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</si>
  <si>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</si>
  <si>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</si>
  <si>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</si>
  <si>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</si>
  <si>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</si>
  <si>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</si>
  <si>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</si>
  <si>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</si>
  <si>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</si>
  <si>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</si>
  <si>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</si>
  <si>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</si>
  <si>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</si>
  <si>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</si>
  <si>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</si>
  <si>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</si>
  <si>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</si>
  <si>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</si>
  <si>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</si>
  <si>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</si>
  <si>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</si>
  <si>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</si>
  <si>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</si>
  <si>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</si>
  <si>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</si>
  <si>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</si>
  <si>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</si>
  <si>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</si>
  <si>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</si>
  <si>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</si>
  <si>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</si>
  <si>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</si>
  <si>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</si>
  <si>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</si>
  <si>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</si>
  <si>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</si>
  <si>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</si>
  <si>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</si>
  <si>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</si>
  <si>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</si>
  <si>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</si>
  <si>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</si>
  <si>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</si>
  <si>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</si>
  <si>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</si>
  <si>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</si>
  <si>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</si>
  <si>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</si>
  <si>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</si>
  <si>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</si>
  <si>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</si>
  <si>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</si>
  <si>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</si>
  <si>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</si>
  <si>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</si>
  <si>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</si>
  <si>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</si>
  <si>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</si>
  <si>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</si>
  <si>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</si>
  <si>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</si>
  <si>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</si>
  <si>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</si>
  <si>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</si>
  <si>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</si>
  <si>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</si>
  <si>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</si>
  <si>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</si>
  <si>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</si>
  <si>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</si>
  <si>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</si>
  <si>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</si>
  <si>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</si>
  <si>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</si>
  <si>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</si>
  <si>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</si>
  <si>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</si>
  <si>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</si>
  <si>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</si>
  <si>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</si>
  <si>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</si>
  <si>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</si>
  <si>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</si>
  <si>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</si>
  <si>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</si>
  <si>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</si>
  <si>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</si>
  <si>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</si>
  <si>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</si>
  <si>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</si>
  <si>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</si>
  <si>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</si>
  <si>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</si>
  <si>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</si>
  <si>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</si>
  <si>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</si>
  <si>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</si>
  <si>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</si>
  <si>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</si>
  <si>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</si>
  <si>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</si>
  <si>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</si>
  <si>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</si>
  <si>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</si>
  <si>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</si>
  <si>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</si>
  <si>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</si>
  <si>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</si>
  <si>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</si>
  <si>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</si>
  <si>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</si>
  <si>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</si>
  <si>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</si>
  <si>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</si>
  <si>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</si>
  <si>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</si>
  <si>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</si>
  <si>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</si>
  <si>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</si>
  <si>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</si>
  <si>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</si>
  <si>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</si>
  <si>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</si>
  <si>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</si>
  <si>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</si>
  <si>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</si>
  <si>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</si>
  <si>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</si>
  <si>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</si>
  <si>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</si>
  <si>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</si>
  <si>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</si>
  <si>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</si>
  <si>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</si>
  <si>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</si>
  <si>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</si>
  <si>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</si>
  <si>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</si>
  <si>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</si>
  <si>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</si>
  <si>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</si>
  <si>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</si>
  <si>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</si>
  <si>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</si>
  <si>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</si>
  <si>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</si>
  <si>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</si>
  <si>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</si>
  <si>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</si>
  <si>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</si>
  <si>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</si>
  <si>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</si>
  <si>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</si>
  <si>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</si>
  <si>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</si>
  <si>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</si>
  <si>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</si>
  <si>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</si>
  <si>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</si>
  <si>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</si>
  <si>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</si>
  <si>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</si>
  <si>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</si>
  <si>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</si>
  <si>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</si>
  <si>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</si>
  <si>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</si>
  <si>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</si>
  <si>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</si>
  <si>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</si>
  <si>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</si>
  <si>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</si>
  <si>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</si>
  <si>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</si>
  <si>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</si>
  <si>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</si>
  <si>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</si>
  <si>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</si>
  <si>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</si>
  <si>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</si>
  <si>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</si>
  <si>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</si>
  <si>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</si>
  <si>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</si>
  <si>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</si>
  <si>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</si>
  <si>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</si>
  <si>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</si>
  <si>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</si>
  <si>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</si>
  <si>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</si>
  <si>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</si>
  <si>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</si>
  <si>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</si>
  <si>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</si>
  <si>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</si>
  <si>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</si>
  <si>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</si>
  <si>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</si>
  <si>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</si>
  <si>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</si>
  <si>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</si>
  <si>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</si>
  <si>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</si>
  <si>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</si>
  <si>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</si>
  <si>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</si>
  <si>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</si>
  <si>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</si>
  <si>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</si>
  <si>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</si>
  <si>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</si>
  <si>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</si>
  <si>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</si>
  <si>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</si>
  <si>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</si>
  <si>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</si>
  <si>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</si>
  <si>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</si>
  <si>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</si>
  <si>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</si>
  <si>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</si>
  <si>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</si>
  <si>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</si>
  <si>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</si>
  <si>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</si>
  <si>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</si>
  <si>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</si>
  <si>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</si>
  <si>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</si>
  <si>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</si>
  <si>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</si>
  <si>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</si>
  <si>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</si>
  <si>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</si>
  <si>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</si>
  <si>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</si>
  <si>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</si>
  <si>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</si>
  <si>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</si>
  <si>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</si>
  <si>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</si>
  <si>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</si>
  <si>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</si>
  <si>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</si>
  <si>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</si>
  <si>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</si>
  <si>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</si>
  <si>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</si>
  <si>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</si>
  <si>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</si>
  <si>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</si>
  <si>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</si>
  <si>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</si>
  <si>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</si>
  <si>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</si>
  <si>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</si>
  <si>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</si>
  <si>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</si>
  <si>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</si>
  <si>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</si>
  <si>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</si>
  <si>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</si>
  <si>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</si>
  <si>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</si>
  <si>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</si>
  <si>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</si>
  <si>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</si>
  <si>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</si>
  <si>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</si>
  <si>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</si>
  <si>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</si>
  <si>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</si>
  <si>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</si>
  <si>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</si>
  <si>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</si>
  <si>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</si>
  <si>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</si>
  <si>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</si>
  <si>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</si>
  <si>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</si>
  <si>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</si>
  <si>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</si>
  <si>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</si>
  <si>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</si>
  <si>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</si>
  <si>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</si>
  <si>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</si>
  <si>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</si>
  <si>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</si>
  <si>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</si>
  <si>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</si>
  <si>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</si>
  <si>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</si>
  <si>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</si>
  <si>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</si>
  <si>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</si>
  <si>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</si>
  <si>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</si>
  <si>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</si>
  <si>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</si>
  <si>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</si>
  <si>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</si>
  <si>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</si>
  <si>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</si>
  <si>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</si>
  <si>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</si>
  <si>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</si>
  <si>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</si>
  <si>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</si>
  <si>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</si>
  <si>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</si>
  <si>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</si>
  <si>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</si>
  <si>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</si>
  <si>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</si>
  <si>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</si>
  <si>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</si>
  <si>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</si>
  <si>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</si>
  <si>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</si>
  <si>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</si>
  <si>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</si>
  <si>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</si>
  <si>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</si>
  <si>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</si>
  <si>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</si>
  <si>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</si>
  <si>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</si>
  <si>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</si>
  <si>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</si>
  <si>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</si>
  <si>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</si>
  <si>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</si>
  <si>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</si>
  <si>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</si>
  <si>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</si>
  <si>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</si>
  <si>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</si>
  <si>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</si>
  <si>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</si>
  <si>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</si>
  <si>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</si>
  <si>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</si>
  <si>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</si>
  <si>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</si>
  <si>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</si>
  <si>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</si>
  <si>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</si>
  <si>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</si>
  <si>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</si>
  <si>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</si>
  <si>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</si>
  <si>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</si>
  <si>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</si>
  <si>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</si>
  <si>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</si>
  <si>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</si>
  <si>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</si>
  <si>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</si>
  <si>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</si>
  <si>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</si>
  <si>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</si>
  <si>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</si>
  <si>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</si>
  <si>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</si>
  <si>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</si>
  <si>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</si>
  <si>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</si>
  <si>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</si>
  <si>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</si>
  <si>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</si>
  <si>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</si>
  <si>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</si>
  <si>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</si>
  <si>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</si>
  <si>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</si>
  <si>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</si>
  <si>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</si>
  <si>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</si>
  <si>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</si>
  <si>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</si>
  <si>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</si>
  <si>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</si>
  <si>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</si>
  <si>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</si>
  <si>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</si>
  <si>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</si>
  <si>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</si>
  <si>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</si>
  <si>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</si>
  <si>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</si>
  <si>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</si>
  <si>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</si>
  <si>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</si>
  <si>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</si>
  <si>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</si>
  <si>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</si>
  <si>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</si>
  <si>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</si>
  <si>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</si>
  <si>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</si>
  <si>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</si>
  <si>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</si>
  <si>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</si>
  <si>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</si>
  <si>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</si>
  <si>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</si>
  <si>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</si>
  <si>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</si>
  <si>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</si>
  <si>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</si>
  <si>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</si>
  <si>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</si>
  <si>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</si>
  <si>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</si>
  <si>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</si>
  <si>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</si>
  <si>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</si>
  <si>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</si>
  <si>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</si>
  <si>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</si>
  <si>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</si>
  <si>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</si>
  <si>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</si>
  <si>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</si>
  <si>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</si>
  <si>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</si>
  <si>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</si>
  <si>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</si>
  <si>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</si>
  <si>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</si>
  <si>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</si>
  <si>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</si>
  <si>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</si>
  <si>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</si>
  <si>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</si>
  <si>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</si>
  <si>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</si>
  <si>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</si>
  <si>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</si>
  <si>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</si>
  <si>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</si>
  <si>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</si>
  <si>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</si>
  <si>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</si>
  <si>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</si>
  <si>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</si>
  <si>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</si>
  <si>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</si>
  <si>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</si>
  <si>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</si>
  <si>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</si>
  <si>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</si>
  <si>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</si>
  <si>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</si>
  <si>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</si>
  <si>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</si>
  <si>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</si>
  <si>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</si>
  <si>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</si>
  <si>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</si>
  <si>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</si>
  <si>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</si>
  <si>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</si>
  <si>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</si>
  <si>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</si>
  <si>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</si>
  <si>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</si>
  <si>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</si>
  <si>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</si>
  <si>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</si>
  <si>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</si>
  <si>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</si>
  <si>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</si>
  <si>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</si>
  <si>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</si>
  <si>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</si>
  <si>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</si>
  <si>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</si>
  <si>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</si>
  <si>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</si>
  <si>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</si>
  <si>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</si>
  <si>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</si>
  <si>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</si>
  <si>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</si>
  <si>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</si>
  <si>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</si>
  <si>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</si>
  <si>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</si>
  <si>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</si>
  <si>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</si>
  <si>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</si>
  <si>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</si>
  <si>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</si>
  <si>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</si>
  <si>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</si>
  <si>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</si>
  <si>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</si>
  <si>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</si>
  <si>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</si>
  <si>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</si>
  <si>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</si>
  <si>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</si>
  <si>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</si>
  <si>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</si>
  <si>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</si>
  <si>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</si>
  <si>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</si>
  <si>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</si>
  <si>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</si>
  <si>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</si>
  <si>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</si>
  <si>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</si>
  <si>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</si>
  <si>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</si>
  <si>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</si>
  <si>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</si>
  <si>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</si>
  <si>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</si>
  <si>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</si>
  <si>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</si>
  <si>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</si>
  <si>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</si>
  <si>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</si>
  <si>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</si>
  <si>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</si>
  <si>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</si>
  <si>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</si>
  <si>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</si>
  <si>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</si>
  <si>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</si>
  <si>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</si>
  <si>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</si>
  <si>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</si>
  <si>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</si>
  <si>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</si>
  <si>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</si>
  <si>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</si>
  <si>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</si>
  <si>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</si>
  <si>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</si>
  <si>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</si>
  <si>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</si>
  <si>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</si>
  <si>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</si>
  <si>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</si>
  <si>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</si>
  <si>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</si>
  <si>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</si>
  <si>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</si>
  <si>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</si>
  <si>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</si>
  <si>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</si>
  <si>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</si>
  <si>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</si>
  <si>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</si>
  <si>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</si>
  <si>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</si>
  <si>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</si>
  <si>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</si>
  <si>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</si>
  <si>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</si>
  <si>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</si>
  <si>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</si>
  <si>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</si>
  <si>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</si>
  <si>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</si>
  <si>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</si>
  <si>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</si>
  <si>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</si>
  <si>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</si>
  <si>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</si>
  <si>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</si>
  <si>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</si>
  <si>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</si>
  <si>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</si>
  <si>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</si>
  <si>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</si>
  <si>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</si>
  <si>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</si>
  <si>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</si>
  <si>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</si>
  <si>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</si>
  <si>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</si>
  <si>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</si>
  <si>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</si>
  <si>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</si>
  <si>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</si>
  <si>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</si>
  <si>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</si>
  <si>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</si>
  <si>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</si>
  <si>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</si>
  <si>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</si>
  <si>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</si>
  <si>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</si>
  <si>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</si>
  <si>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</si>
  <si>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</si>
  <si>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</si>
  <si>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</si>
  <si>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</si>
  <si>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</si>
  <si>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</si>
  <si>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</si>
  <si>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</si>
  <si>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</si>
  <si>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</si>
  <si>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</si>
  <si>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</si>
  <si>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</si>
  <si>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</si>
  <si>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</si>
  <si>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</si>
  <si>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</si>
  <si>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</si>
  <si>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</si>
  <si>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</si>
  <si>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</si>
  <si>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</si>
  <si>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</si>
  <si>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</si>
  <si>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</si>
  <si>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</si>
  <si>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</si>
  <si>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</si>
  <si>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</si>
  <si>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</si>
  <si>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</si>
  <si>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</si>
  <si>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</si>
  <si>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</si>
  <si>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</si>
  <si>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</si>
  <si>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</si>
  <si>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</si>
  <si>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</si>
  <si>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</si>
  <si>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</si>
  <si>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</si>
  <si>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</si>
  <si>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</si>
  <si>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</si>
  <si>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</si>
  <si>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</si>
  <si>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</si>
  <si>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</si>
  <si>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</si>
  <si>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</si>
  <si>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</si>
  <si>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</si>
  <si>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</si>
  <si>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</si>
  <si>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</si>
  <si>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</si>
  <si>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</si>
  <si>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</si>
  <si>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</si>
  <si>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</si>
  <si>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</si>
  <si>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</si>
  <si>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</si>
  <si>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</si>
  <si>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</si>
  <si>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</si>
  <si>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</si>
  <si>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</si>
  <si>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</si>
  <si>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</si>
  <si>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</si>
  <si>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</si>
  <si>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</si>
  <si>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</si>
  <si>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</si>
  <si>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</si>
  <si>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</si>
  <si>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</si>
  <si>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</si>
  <si>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</si>
  <si>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</si>
  <si>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</si>
  <si>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</si>
  <si>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</si>
  <si>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</si>
  <si>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</si>
  <si>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</si>
  <si>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</si>
  <si>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</si>
  <si>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</si>
  <si>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</si>
  <si>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</si>
  <si>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</si>
  <si>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</si>
  <si>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</si>
  <si>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</si>
  <si>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</si>
  <si>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</si>
  <si>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</si>
  <si>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</si>
  <si>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</si>
  <si>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</si>
  <si>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</si>
  <si>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</si>
  <si>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</si>
  <si>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</si>
  <si>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</si>
  <si>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</si>
  <si>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</si>
  <si>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</si>
  <si>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</si>
  <si>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</si>
  <si>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</si>
  <si>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</si>
  <si>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</si>
  <si>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</si>
  <si>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</si>
  <si>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</si>
  <si>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</si>
  <si>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</si>
  <si>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</si>
  <si>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</si>
  <si>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</si>
  <si>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</si>
  <si>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</si>
  <si>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</si>
  <si>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</si>
  <si>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</si>
  <si>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</si>
  <si>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</si>
  <si>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</si>
  <si>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</si>
  <si>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</si>
  <si>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</si>
  <si>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</si>
  <si>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</si>
  <si>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</si>
  <si>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</si>
  <si>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</si>
  <si>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</si>
  <si>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</si>
  <si>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</si>
  <si>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</si>
  <si>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</si>
  <si>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</si>
  <si>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</si>
  <si>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</si>
  <si>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</si>
  <si>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</si>
  <si>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</si>
  <si>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</si>
  <si>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</si>
  <si>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</si>
  <si>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</si>
  <si>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</si>
  <si>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</si>
  <si>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</si>
  <si>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</si>
  <si>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</si>
  <si>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</si>
  <si>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</si>
  <si>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</si>
  <si>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</si>
  <si>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</si>
  <si>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</si>
  <si>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</si>
  <si>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</si>
  <si>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</si>
  <si>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</si>
  <si>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</si>
  <si>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</si>
  <si>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</si>
  <si>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</si>
  <si>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</si>
  <si>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</si>
  <si>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</si>
  <si>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</si>
  <si>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</si>
  <si>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</si>
  <si>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</si>
  <si>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</si>
  <si>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</si>
  <si>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</si>
  <si>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</si>
  <si>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</si>
  <si>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</si>
  <si>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</si>
  <si>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</si>
  <si>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</si>
  <si>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</si>
  <si>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</si>
  <si>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</si>
  <si>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</si>
  <si>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</si>
  <si>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</si>
  <si>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</si>
  <si>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</si>
  <si>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</si>
  <si>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</si>
  <si>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</si>
  <si>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</si>
  <si>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</si>
  <si>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</si>
  <si>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</si>
  <si>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</si>
  <si>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</si>
  <si>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</si>
  <si>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</si>
  <si>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</si>
  <si>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</si>
  <si>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</si>
  <si>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</si>
  <si>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</si>
  <si>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</si>
  <si>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</si>
  <si>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</si>
  <si>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</si>
  <si>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</si>
  <si>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</si>
  <si>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</si>
  <si>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</si>
  <si>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</si>
  <si>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</si>
  <si>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</si>
  <si>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</si>
  <si>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</si>
  <si>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</si>
  <si>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</si>
  <si>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</si>
  <si>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</si>
  <si>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</si>
  <si>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</si>
  <si>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</si>
  <si>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</si>
  <si>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</si>
  <si>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</si>
  <si>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</si>
  <si>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</si>
  <si>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</si>
  <si>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</si>
  <si>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</si>
  <si>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</si>
  <si>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</si>
  <si>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</si>
  <si>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</si>
  <si>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</si>
  <si>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</si>
  <si>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</si>
  <si>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</si>
  <si>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</si>
  <si>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</si>
  <si>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</si>
  <si>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</si>
  <si>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</si>
  <si>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</si>
  <si>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</si>
  <si>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</si>
  <si>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</si>
  <si>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</si>
  <si>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</si>
  <si>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</si>
  <si>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</si>
  <si>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</si>
  <si>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</si>
  <si>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</si>
  <si>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</si>
  <si>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</si>
  <si>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</si>
  <si>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</si>
  <si>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</si>
  <si>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</si>
  <si>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</si>
  <si>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</si>
  <si>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</si>
  <si>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</si>
  <si>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</si>
  <si>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</si>
  <si>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</si>
  <si>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</si>
  <si>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</si>
  <si>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</si>
  <si>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</si>
  <si>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</si>
  <si>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</si>
  <si>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</si>
  <si>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</si>
  <si>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</si>
  <si>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</si>
  <si>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</si>
  <si>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</si>
  <si>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</si>
  <si>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</si>
  <si>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</si>
  <si>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</si>
  <si>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</si>
  <si>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</si>
  <si>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</si>
  <si>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</si>
  <si>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</si>
  <si>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</si>
  <si>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</si>
  <si>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</si>
  <si>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</si>
  <si>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</si>
  <si>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</si>
  <si>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</si>
  <si>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</si>
  <si>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</si>
  <si>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</si>
  <si>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</si>
  <si>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</si>
  <si>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</si>
  <si>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</si>
  <si>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</si>
  <si>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</si>
  <si>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</si>
  <si>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</si>
  <si>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</si>
  <si>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</si>
  <si>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</si>
  <si>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</si>
  <si>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</si>
  <si>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</si>
  <si>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</si>
  <si>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</si>
  <si>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</si>
  <si>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</si>
  <si>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</si>
  <si>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</si>
  <si>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</si>
  <si>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</si>
  <si>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</si>
  <si>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</si>
  <si>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</si>
  <si>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</si>
  <si>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</si>
  <si>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</si>
  <si>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</si>
  <si>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</si>
  <si>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</si>
  <si>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</si>
  <si>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</si>
  <si>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</si>
  <si>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</si>
  <si>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</si>
  <si>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</si>
  <si>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</si>
  <si>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</si>
  <si>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</si>
  <si>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</si>
  <si>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</si>
  <si>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</si>
  <si>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</si>
  <si>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</si>
  <si>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</si>
  <si>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</si>
  <si>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</si>
  <si>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</si>
  <si>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</si>
  <si>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</si>
  <si>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</si>
  <si>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</si>
  <si>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</si>
  <si>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</si>
  <si>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</si>
  <si>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</si>
  <si>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</si>
  <si>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</si>
  <si>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</si>
  <si>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</si>
  <si>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</si>
  <si>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</si>
  <si>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</si>
  <si>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</si>
  <si>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</si>
  <si>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</si>
  <si>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</si>
  <si>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</si>
  <si>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</si>
  <si>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</si>
  <si>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</si>
  <si>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</si>
  <si>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</si>
  <si>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</si>
  <si>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</si>
  <si>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</si>
  <si>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</si>
  <si>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</si>
  <si>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</si>
  <si>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</si>
  <si>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</si>
  <si>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</si>
  <si>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</si>
  <si>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</si>
  <si>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</si>
  <si>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</si>
  <si>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</si>
  <si>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</si>
  <si>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</si>
  <si>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</si>
  <si>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</si>
  <si>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</si>
  <si>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</si>
  <si>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</si>
  <si>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</si>
  <si>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</si>
  <si>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</si>
  <si>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</si>
  <si>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</si>
  <si>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</si>
  <si>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</si>
  <si>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</si>
  <si>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</si>
  <si>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</si>
  <si>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</si>
  <si>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</si>
  <si>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</si>
  <si>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</si>
  <si>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</si>
  <si>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</si>
  <si>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</si>
  <si>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</si>
  <si>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</si>
  <si>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</si>
  <si>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</si>
  <si>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</si>
  <si>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</si>
  <si>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</si>
  <si>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</si>
  <si>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</si>
  <si>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</si>
  <si>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</si>
  <si>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</si>
  <si>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</si>
  <si>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</si>
  <si>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</si>
  <si>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</si>
  <si>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</si>
  <si>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</si>
  <si>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</si>
  <si>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</si>
  <si>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</si>
  <si>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</si>
  <si>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</si>
  <si>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</si>
  <si>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</si>
  <si>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</si>
  <si>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</si>
  <si>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</si>
  <si>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</si>
  <si>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</si>
  <si>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</si>
  <si>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</si>
  <si>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</si>
  <si>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</si>
  <si>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</si>
  <si>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</si>
  <si>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</si>
  <si>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</si>
  <si>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</si>
  <si>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</si>
  <si>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</si>
  <si>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</si>
  <si>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</si>
  <si>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</si>
  <si>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</si>
  <si>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</si>
  <si>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</si>
  <si>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</si>
  <si>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</si>
  <si>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</si>
  <si>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</si>
  <si>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</si>
  <si>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</si>
  <si>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</si>
  <si>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</si>
  <si>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</si>
  <si>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</si>
  <si>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</si>
  <si>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</si>
  <si>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</si>
  <si>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</si>
  <si>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</si>
  <si>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</si>
  <si>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</si>
  <si>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</si>
  <si>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</si>
  <si>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</si>
  <si>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</si>
  <si>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</si>
  <si>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</si>
  <si>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</si>
  <si>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</si>
  <si>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</si>
  <si>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</si>
  <si>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</si>
  <si>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</si>
  <si>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</si>
  <si>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</si>
  <si>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</si>
  <si>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</si>
  <si>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</si>
  <si>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</si>
  <si>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</si>
  <si>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</si>
  <si>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</si>
  <si>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</si>
  <si>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</si>
  <si>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</si>
  <si>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</si>
  <si>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</si>
  <si>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</si>
  <si>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</si>
  <si>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</si>
  <si>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</si>
  <si>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</si>
  <si>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</si>
  <si>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</si>
  <si>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</si>
  <si>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</si>
  <si>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</si>
  <si>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</si>
  <si>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</si>
  <si>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</si>
  <si>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</si>
  <si>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</si>
  <si>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</si>
  <si>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</si>
  <si>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</si>
  <si>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</si>
  <si>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</si>
  <si>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</si>
  <si>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</si>
  <si>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</si>
  <si>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</si>
  <si>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</si>
  <si>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</si>
  <si>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</si>
  <si>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</si>
  <si>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</si>
  <si>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</si>
  <si>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</si>
  <si>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</si>
  <si>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</si>
  <si>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</si>
  <si>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</si>
  <si>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</si>
  <si>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</si>
  <si>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</si>
  <si>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</si>
  <si>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</si>
  <si>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</si>
  <si>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</si>
  <si>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</si>
  <si>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</si>
  <si>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</si>
  <si>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</si>
  <si>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</si>
  <si>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</si>
  <si>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</si>
  <si>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</si>
  <si>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</si>
  <si>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</si>
  <si>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</si>
  <si>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</si>
  <si>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</si>
  <si>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</si>
  <si>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</si>
  <si>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</si>
  <si>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</si>
  <si>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</si>
  <si>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</si>
  <si>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</si>
  <si>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</si>
  <si>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</si>
  <si>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</si>
  <si>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</si>
  <si>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</si>
  <si>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</si>
  <si>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</si>
  <si>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</si>
  <si>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</si>
  <si>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</si>
  <si>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</si>
  <si>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</si>
  <si>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</si>
  <si>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</si>
  <si>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</si>
  <si>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</si>
  <si>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</si>
  <si>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</si>
  <si>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</si>
  <si>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</si>
  <si>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</si>
  <si>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</si>
  <si>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</si>
  <si>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</si>
  <si>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</si>
  <si>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</si>
  <si>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</si>
  <si>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</si>
  <si>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</si>
  <si>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</si>
  <si>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</si>
  <si>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</si>
  <si>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</si>
  <si>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</si>
  <si>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</si>
  <si>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</si>
  <si>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</si>
  <si>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</si>
  <si>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</si>
  <si>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</si>
  <si>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</si>
  <si>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</si>
  <si>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</si>
  <si>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</si>
  <si>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</si>
  <si>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</si>
  <si>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</si>
  <si>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</si>
  <si>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</si>
  <si>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</si>
  <si>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</si>
  <si>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</si>
  <si>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</si>
  <si>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</si>
  <si>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</si>
  <si>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</si>
  <si>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</si>
  <si>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</si>
  <si>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</si>
  <si>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</si>
  <si>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</si>
  <si>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</si>
  <si>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</si>
  <si>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</si>
  <si>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</si>
  <si>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</si>
  <si>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</si>
  <si>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</si>
  <si>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</si>
  <si>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</si>
  <si>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</si>
  <si>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</si>
  <si>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</si>
  <si>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</si>
  <si>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</si>
  <si>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</si>
  <si>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</si>
  <si>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</si>
  <si>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</si>
  <si>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</si>
  <si>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</si>
  <si>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</si>
  <si>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</si>
  <si>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</si>
  <si>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</si>
  <si>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</si>
  <si>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</si>
  <si>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</si>
  <si>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</si>
  <si>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</si>
  <si>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</si>
  <si>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</si>
  <si>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</si>
  <si>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</si>
  <si>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</si>
  <si>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</si>
  <si>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</si>
  <si>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</si>
  <si>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</si>
  <si>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</si>
  <si>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</si>
  <si>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</si>
  <si>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</si>
  <si>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</si>
  <si>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</si>
  <si>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</si>
  <si>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</si>
  <si>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</si>
  <si>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</si>
  <si>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</si>
  <si>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</si>
  <si>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</si>
  <si>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</si>
  <si>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</si>
  <si>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</si>
  <si>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</si>
  <si>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</si>
  <si>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</si>
  <si>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</si>
  <si>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</si>
  <si>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</si>
  <si>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</si>
  <si>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</si>
  <si>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</si>
  <si>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</si>
  <si>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</si>
  <si>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</si>
  <si>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</si>
  <si>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</si>
  <si>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</si>
  <si>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</si>
  <si>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</si>
  <si>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</si>
  <si>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</si>
  <si>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</si>
  <si>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</si>
  <si>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</si>
  <si>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</si>
  <si>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</si>
  <si>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</si>
  <si>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</si>
  <si>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</si>
  <si>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</si>
  <si>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</si>
  <si>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</si>
  <si>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</si>
  <si>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</si>
  <si>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</si>
  <si>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</si>
  <si>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</si>
  <si>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</si>
  <si>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</si>
  <si>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</si>
  <si>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</si>
  <si>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</si>
  <si>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</si>
  <si>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</si>
  <si>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</si>
  <si>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</si>
  <si>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</si>
  <si>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</si>
  <si>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</si>
  <si>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</si>
  <si>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</si>
  <si>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</si>
  <si>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</si>
  <si>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</si>
  <si>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</si>
  <si>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</si>
  <si>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</si>
  <si>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</si>
  <si>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</si>
  <si>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</si>
  <si>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</si>
  <si>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</si>
  <si>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</si>
  <si>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</si>
  <si>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</si>
  <si>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</si>
  <si>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</si>
  <si>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</si>
  <si>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</si>
  <si>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</si>
  <si>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</si>
  <si>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</si>
  <si>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</si>
  <si>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</si>
  <si>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</si>
  <si>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</si>
  <si>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</si>
  <si>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</si>
  <si>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</si>
  <si>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</si>
  <si>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</si>
  <si>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</si>
  <si>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</si>
  <si>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</si>
  <si>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</si>
  <si>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</si>
  <si>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</si>
  <si>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</si>
  <si>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</si>
  <si>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</si>
  <si>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</si>
  <si>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</si>
  <si>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</si>
  <si>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</si>
  <si>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</si>
  <si>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</si>
  <si>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</si>
  <si>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</si>
  <si>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</si>
  <si>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</si>
  <si>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</si>
  <si>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</si>
  <si>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</si>
  <si>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</si>
  <si>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</si>
  <si>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</si>
  <si>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</si>
  <si>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</si>
  <si>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</si>
  <si>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</si>
  <si>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</si>
  <si>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</si>
  <si>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</si>
  <si>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</si>
  <si>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</si>
  <si>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</si>
  <si>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</si>
  <si>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</si>
  <si>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</si>
  <si>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</si>
  <si>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</si>
  <si>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</si>
  <si>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</si>
  <si>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</si>
  <si>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</si>
  <si>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</si>
  <si>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</si>
  <si>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</si>
  <si>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</si>
  <si>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</si>
  <si>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</si>
  <si>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</si>
  <si>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</si>
  <si>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</si>
  <si>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</si>
  <si>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</si>
  <si>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</si>
  <si>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</si>
  <si>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</si>
  <si>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</si>
  <si>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</si>
  <si>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</si>
  <si>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</si>
  <si>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</si>
  <si>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</si>
  <si>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</si>
  <si>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</si>
  <si>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</si>
  <si>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</si>
  <si>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</si>
  <si>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</si>
  <si>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</si>
  <si>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</si>
  <si>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</si>
  <si>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</si>
  <si>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</si>
  <si>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</si>
  <si>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</si>
  <si>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</si>
  <si>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</si>
  <si>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</si>
  <si>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</si>
  <si>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</si>
  <si>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</si>
  <si>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</si>
  <si>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</si>
  <si>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</si>
  <si>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</si>
  <si>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</si>
  <si>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</si>
  <si>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</si>
  <si>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</si>
  <si>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</si>
  <si>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</si>
  <si>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</si>
  <si>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</si>
  <si>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</si>
  <si>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</si>
  <si>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</si>
  <si>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</si>
  <si>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</si>
  <si>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</si>
  <si>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</si>
  <si>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</si>
  <si>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</si>
  <si>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</si>
  <si>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</si>
  <si>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</si>
  <si>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</si>
  <si>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</si>
  <si>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</si>
  <si>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</si>
  <si>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</si>
  <si>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</si>
  <si>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</si>
  <si>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</si>
  <si>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</si>
  <si>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</si>
  <si>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</si>
  <si>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</si>
  <si>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</si>
  <si>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</si>
  <si>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</si>
  <si>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</si>
  <si>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</si>
  <si>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</si>
  <si>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</si>
  <si>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</si>
  <si>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</si>
  <si>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</si>
  <si>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</si>
  <si>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</si>
  <si>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</si>
  <si>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</si>
  <si>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</si>
  <si>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</si>
  <si>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</si>
  <si>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</si>
  <si>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</si>
  <si>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</si>
  <si>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</si>
  <si>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</si>
  <si>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</si>
  <si>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</si>
  <si>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</si>
  <si>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</si>
  <si>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</si>
  <si>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</si>
  <si>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</si>
  <si>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</si>
  <si>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</si>
  <si>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</si>
  <si>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</si>
  <si>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</si>
  <si>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</si>
  <si>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</si>
  <si>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</si>
  <si>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</si>
  <si>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</si>
  <si>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</si>
  <si>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</si>
  <si>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</si>
  <si>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</si>
  <si>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</si>
  <si>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</si>
  <si>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</si>
  <si>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</si>
  <si>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</si>
  <si>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</si>
  <si>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</si>
  <si>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</si>
  <si>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</si>
  <si>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</si>
  <si>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</si>
  <si>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</si>
  <si>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</si>
  <si>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</si>
  <si>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</si>
  <si>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</si>
  <si>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</si>
  <si>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</si>
  <si>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</si>
  <si>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</si>
  <si>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</si>
  <si>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</si>
  <si>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</si>
  <si>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</si>
  <si>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</si>
  <si>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</si>
  <si>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</si>
  <si>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</si>
  <si>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</si>
  <si>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</si>
  <si>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</si>
  <si>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</si>
  <si>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</si>
  <si>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</si>
  <si>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</si>
  <si>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</si>
  <si>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</si>
  <si>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</si>
  <si>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</si>
  <si>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</si>
  <si>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</si>
  <si>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</si>
  <si>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</si>
  <si>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</si>
  <si>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</si>
  <si>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</si>
  <si>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</si>
  <si>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</si>
  <si>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</si>
  <si>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</si>
  <si>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</si>
  <si>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</si>
  <si>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</si>
  <si>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</si>
  <si>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</si>
  <si>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</si>
  <si>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</si>
  <si>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</si>
  <si>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</si>
  <si>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</si>
  <si>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</si>
  <si>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</si>
  <si>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</si>
  <si>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</si>
  <si>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</si>
  <si>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</si>
  <si>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</si>
  <si>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</si>
  <si>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</si>
  <si>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</si>
  <si>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</si>
  <si>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</si>
  <si>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</si>
  <si>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</si>
  <si>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</si>
  <si>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</si>
  <si>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</si>
  <si>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</si>
  <si>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</si>
  <si>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</si>
  <si>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</si>
  <si>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</si>
  <si>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</si>
  <si>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</si>
  <si>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</si>
  <si>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</si>
  <si>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</si>
  <si>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</si>
  <si>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</si>
  <si>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</si>
  <si>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</si>
  <si>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</si>
  <si>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</si>
  <si>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</si>
  <si>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</si>
  <si>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</si>
  <si>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</si>
  <si>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</si>
  <si>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</si>
  <si>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</si>
  <si>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</si>
  <si>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</si>
  <si>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</si>
  <si>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</si>
  <si>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</si>
  <si>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</si>
  <si>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</si>
  <si>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</si>
  <si>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</si>
  <si>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</si>
  <si>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</si>
  <si>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</si>
  <si>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</si>
  <si>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</si>
  <si>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</si>
  <si>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</si>
  <si>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</si>
  <si>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</si>
  <si>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</si>
  <si>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</si>
  <si>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</si>
  <si>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</si>
  <si>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</si>
  <si>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</si>
  <si>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</si>
  <si>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</si>
  <si>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</si>
  <si>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</si>
  <si>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</si>
  <si>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</si>
  <si>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</si>
  <si>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</si>
  <si>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</si>
  <si>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</si>
  <si>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</si>
  <si>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</si>
  <si>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</si>
  <si>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</si>
  <si>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</si>
  <si>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</si>
  <si>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</si>
  <si>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</si>
  <si>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</si>
  <si>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</si>
  <si>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</si>
  <si>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</si>
  <si>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</si>
  <si>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</si>
  <si>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</si>
  <si>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</si>
  <si>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</si>
  <si>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</si>
  <si>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</si>
  <si>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</si>
  <si>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</si>
  <si>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</si>
  <si>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</si>
  <si>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</si>
  <si>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</si>
  <si>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</si>
  <si>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</si>
  <si>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</si>
  <si>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</si>
  <si>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</si>
  <si>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</si>
  <si>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</si>
  <si>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</si>
  <si>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</si>
  <si>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</si>
  <si>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</si>
  <si>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</si>
  <si>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</si>
  <si>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</si>
  <si>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</si>
  <si>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</si>
  <si>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</si>
  <si>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</si>
  <si>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</si>
  <si>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</si>
  <si>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</si>
  <si>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</si>
  <si>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</si>
  <si>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</si>
  <si>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</si>
  <si>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</si>
  <si>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</si>
  <si>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</si>
  <si>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</si>
  <si>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</si>
  <si>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</si>
  <si>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</si>
  <si>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</si>
  <si>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</si>
  <si>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</si>
  <si>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</si>
  <si>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</si>
  <si>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</si>
  <si>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</si>
  <si>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</si>
  <si>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</si>
  <si>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</si>
  <si>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</si>
  <si>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</si>
  <si>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</si>
  <si>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</si>
  <si>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</si>
  <si>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</si>
  <si>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</si>
  <si>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</si>
  <si>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</si>
  <si>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</si>
  <si>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</si>
  <si>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</si>
  <si>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</si>
  <si>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</si>
  <si>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</si>
  <si>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</si>
  <si>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</si>
  <si>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</si>
  <si>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</si>
  <si>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</si>
  <si>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</si>
  <si>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</si>
  <si>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</si>
  <si>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</si>
  <si>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</si>
  <si>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</si>
  <si>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</si>
  <si>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</si>
  <si>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</si>
  <si>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</si>
  <si>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</si>
  <si>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</si>
  <si>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</si>
  <si>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</si>
  <si>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</si>
  <si>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</si>
  <si>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</si>
  <si>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</si>
  <si>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</si>
  <si>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</si>
  <si>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</si>
  <si>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</si>
  <si>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</si>
  <si>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</si>
  <si>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</si>
  <si>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</si>
  <si>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</si>
  <si>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</si>
  <si>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</si>
  <si>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</si>
  <si>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</si>
  <si>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</si>
  <si>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</si>
  <si>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</si>
  <si>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</si>
  <si>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</si>
  <si>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</si>
  <si>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</si>
  <si>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</si>
  <si>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</si>
  <si>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</si>
  <si>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</si>
  <si>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</si>
  <si>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</si>
  <si>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</si>
  <si>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</si>
  <si>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</si>
  <si>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</si>
  <si>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</si>
  <si>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</si>
  <si>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</si>
  <si>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</si>
  <si>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</si>
  <si>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</si>
  <si>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</si>
  <si>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</si>
  <si>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</si>
  <si>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</si>
  <si>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</si>
  <si>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</si>
  <si>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</si>
  <si>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</si>
  <si>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</si>
  <si>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</si>
  <si>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</si>
  <si>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</si>
  <si>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</si>
  <si>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</si>
  <si>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</si>
  <si>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</si>
  <si>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</si>
  <si>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</si>
  <si>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</si>
  <si>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</si>
  <si>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</si>
  <si>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</si>
  <si>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</si>
  <si>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</si>
  <si>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</si>
  <si>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</si>
  <si>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</si>
  <si>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</si>
  <si>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</si>
  <si>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</si>
  <si>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</si>
  <si>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</si>
  <si>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</si>
  <si>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</si>
  <si>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</si>
  <si>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</si>
  <si>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</si>
  <si>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</si>
  <si>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</si>
  <si>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</si>
  <si>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</si>
  <si>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</si>
  <si>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</si>
  <si>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</si>
  <si>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</si>
  <si>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</si>
  <si>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</si>
  <si>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</si>
  <si>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</si>
  <si>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</si>
  <si>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</si>
  <si>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</si>
  <si>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</si>
  <si>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</si>
  <si>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</si>
  <si>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</si>
  <si>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</si>
  <si>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</si>
  <si>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</si>
  <si>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</si>
  <si>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</si>
  <si>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</si>
  <si>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</si>
  <si>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</si>
  <si>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</si>
  <si>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</si>
  <si>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</si>
  <si>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</si>
  <si>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</si>
  <si>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</si>
  <si>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</si>
  <si>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</si>
  <si>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</si>
  <si>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</si>
  <si>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</si>
  <si>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</si>
  <si>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</si>
  <si>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</si>
  <si>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</si>
  <si>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</si>
  <si>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</si>
  <si>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</si>
  <si>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</si>
  <si>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</si>
  <si>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</si>
  <si>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</si>
  <si>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</si>
  <si>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</si>
  <si>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</si>
  <si>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</si>
  <si>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</si>
  <si>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</si>
  <si>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</si>
  <si>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</si>
  <si>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</si>
  <si>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</si>
  <si>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</si>
  <si>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</si>
  <si>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</si>
  <si>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</si>
  <si>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</si>
  <si>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</si>
  <si>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</si>
  <si>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</si>
  <si>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</si>
  <si>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</si>
  <si>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</si>
  <si>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</si>
  <si>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</si>
  <si>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</si>
  <si>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</si>
  <si>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</si>
  <si>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</si>
  <si>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</si>
  <si>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</si>
  <si>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</si>
  <si>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</si>
  <si>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</si>
  <si>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</si>
  <si>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</si>
  <si>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</si>
  <si>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</si>
  <si>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</si>
  <si>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</si>
  <si>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</si>
  <si>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</si>
  <si>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</si>
  <si>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</si>
  <si>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</si>
  <si>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</si>
  <si>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</si>
  <si>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</si>
  <si>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</si>
  <si>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</si>
  <si>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</si>
  <si>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</si>
  <si>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</si>
  <si>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</si>
  <si>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</si>
  <si>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</si>
  <si>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</si>
  <si>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</si>
  <si>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</si>
  <si>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</si>
  <si>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</si>
  <si>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</si>
  <si>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</si>
  <si>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</si>
  <si>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</si>
  <si>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</si>
  <si>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</si>
  <si>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</si>
  <si>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</si>
  <si>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</si>
  <si>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</si>
  <si>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</si>
  <si>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</si>
  <si>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</si>
  <si>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</si>
  <si>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</si>
  <si>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</si>
  <si>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</si>
  <si>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</si>
  <si>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</si>
  <si>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</si>
  <si>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</si>
  <si>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</si>
  <si>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</si>
  <si>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</si>
  <si>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</si>
  <si>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</si>
  <si>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</si>
  <si>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</si>
  <si>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</si>
  <si>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</si>
  <si>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</si>
  <si>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</si>
  <si>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</si>
  <si>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</si>
  <si>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</si>
  <si>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</si>
  <si>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</si>
  <si>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</si>
  <si>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</si>
  <si>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</si>
  <si>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</si>
  <si>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</si>
  <si>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</si>
  <si>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</si>
  <si>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</si>
  <si>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</si>
  <si>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</si>
  <si>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</si>
  <si>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</si>
  <si>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</si>
  <si>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</si>
  <si>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</si>
  <si>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</si>
  <si>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</si>
  <si>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</si>
  <si>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</si>
  <si>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</si>
  <si>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</si>
  <si>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</si>
  <si>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</si>
  <si>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</si>
  <si>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</si>
  <si>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</si>
  <si>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</si>
  <si>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</si>
  <si>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</si>
  <si>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</si>
  <si>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</si>
  <si>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</si>
  <si>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</si>
  <si>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</si>
  <si>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</si>
  <si>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</si>
  <si>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</si>
  <si>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</si>
  <si>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</si>
  <si>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</si>
  <si>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</si>
  <si>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</si>
  <si>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</si>
  <si>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</si>
  <si>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</si>
  <si>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</si>
  <si>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</si>
  <si>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</si>
  <si>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</si>
  <si>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</si>
  <si>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</si>
  <si>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</si>
  <si>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</si>
  <si>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</si>
  <si>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</si>
  <si>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</si>
  <si>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</si>
  <si>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</si>
  <si>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</si>
  <si>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</si>
  <si>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</si>
  <si>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</si>
  <si>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</si>
  <si>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</si>
  <si>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</si>
  <si>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</si>
  <si>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</si>
  <si>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</si>
  <si>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</si>
  <si>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</si>
  <si>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</si>
  <si>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</si>
  <si>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</si>
  <si>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</si>
  <si>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</si>
  <si>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</si>
  <si>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</si>
  <si>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</si>
  <si>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</si>
  <si>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</si>
  <si>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</si>
  <si>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</si>
  <si>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</si>
  <si>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</si>
  <si>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</si>
  <si>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</si>
  <si>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</si>
  <si>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</si>
  <si>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</si>
  <si>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</si>
  <si>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</si>
  <si>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</si>
  <si>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</si>
  <si>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</si>
  <si>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</si>
  <si>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</si>
  <si>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</si>
  <si>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</si>
  <si>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</si>
  <si>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</si>
  <si>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</si>
  <si>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</si>
  <si>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</si>
  <si>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</si>
  <si>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</si>
  <si>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</si>
  <si>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</si>
  <si>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</si>
  <si>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</si>
  <si>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</si>
  <si>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</si>
  <si>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</si>
  <si>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</si>
  <si>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</si>
  <si>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</si>
  <si>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</si>
  <si>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</si>
  <si>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</si>
  <si>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</si>
  <si>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</si>
  <si>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</si>
  <si>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</si>
  <si>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</si>
  <si>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</si>
  <si>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</si>
  <si>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</si>
  <si>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</si>
  <si>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</si>
  <si>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</si>
  <si>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</si>
  <si>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</si>
  <si>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</si>
  <si>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</si>
  <si>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</si>
  <si>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</si>
  <si>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</si>
  <si>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</si>
  <si>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</si>
  <si>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</si>
  <si>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</si>
  <si>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</si>
  <si>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</si>
  <si>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</si>
  <si>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</si>
  <si>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</si>
  <si>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</si>
  <si>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</si>
  <si>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</si>
  <si>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</si>
  <si>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</si>
  <si>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</si>
  <si>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</si>
  <si>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</si>
  <si>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</si>
  <si>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</si>
  <si>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</si>
  <si>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</si>
  <si>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</si>
  <si>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</si>
  <si>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</si>
  <si>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</si>
  <si>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</si>
  <si>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</si>
  <si>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</si>
  <si>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</si>
  <si>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</si>
  <si>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</si>
  <si>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</si>
  <si>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</si>
  <si>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</si>
  <si>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</si>
  <si>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</si>
  <si>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</si>
  <si>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</si>
  <si>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</si>
  <si>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</si>
  <si>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</si>
  <si>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</si>
  <si>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</si>
  <si>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</si>
  <si>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</si>
  <si>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</si>
  <si>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</si>
  <si>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</si>
  <si>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</si>
  <si>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</si>
  <si>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</si>
  <si>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</si>
  <si>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</si>
  <si>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</si>
  <si>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</si>
  <si>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</si>
  <si>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</si>
  <si>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</si>
  <si>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</si>
  <si>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</si>
  <si>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</si>
  <si>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</si>
  <si>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</si>
  <si>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</si>
  <si>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</si>
  <si>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</si>
  <si>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</si>
  <si>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</si>
  <si>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</si>
  <si>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</si>
  <si>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</si>
  <si>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</si>
  <si>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</si>
  <si>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</si>
  <si>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</si>
  <si>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</si>
  <si>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</si>
  <si>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</si>
  <si>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</si>
  <si>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</si>
  <si>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</si>
  <si>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</si>
  <si>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</si>
  <si>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</si>
  <si>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</si>
  <si>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</si>
  <si>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</si>
  <si>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</si>
  <si>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</si>
  <si>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</si>
  <si>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</si>
  <si>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</si>
  <si>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</si>
  <si>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</si>
  <si>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</si>
  <si>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</si>
  <si>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</si>
  <si>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</si>
  <si>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</si>
  <si>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</si>
  <si>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</si>
  <si>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</si>
  <si>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</si>
  <si>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</si>
  <si>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</si>
  <si>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</si>
  <si>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</si>
  <si>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</si>
  <si>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</si>
  <si>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</si>
  <si>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</si>
  <si>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</si>
  <si>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</si>
  <si>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</si>
  <si>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</si>
  <si>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</si>
  <si>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</si>
  <si>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</si>
  <si>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</si>
  <si>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</si>
  <si>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</si>
  <si>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</si>
  <si>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</si>
  <si>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</si>
  <si>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</si>
  <si>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</si>
  <si>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</si>
  <si>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</si>
  <si>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</si>
  <si>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</si>
  <si>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</si>
  <si>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</si>
  <si>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</si>
  <si>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</si>
  <si>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</si>
  <si>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</si>
  <si>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</si>
  <si>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</si>
  <si>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</si>
  <si>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</si>
  <si>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</si>
  <si>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</si>
  <si>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</si>
  <si>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</si>
  <si>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</si>
  <si>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</si>
  <si>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</si>
  <si>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</si>
  <si>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</si>
  <si>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</si>
  <si>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</si>
  <si>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</si>
  <si>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</si>
  <si>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</si>
  <si>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</si>
  <si>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</si>
  <si>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</si>
  <si>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</si>
  <si>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</si>
  <si>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</si>
  <si>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</si>
  <si>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</si>
  <si>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</si>
  <si>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</si>
  <si>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</si>
  <si>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</si>
  <si>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</si>
  <si>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</si>
  <si>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</si>
  <si>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</si>
  <si>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</si>
  <si>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</si>
  <si>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</si>
  <si>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</si>
  <si>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</si>
  <si>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</si>
  <si>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</si>
  <si>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</si>
  <si>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</si>
  <si>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</si>
  <si>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</si>
  <si>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</si>
  <si>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</si>
  <si>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</si>
  <si>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</si>
  <si>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</si>
  <si>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</si>
  <si>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</si>
  <si>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</si>
  <si>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</si>
  <si>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</si>
  <si>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</si>
  <si>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</si>
  <si>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</si>
  <si>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</si>
  <si>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</si>
  <si>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</si>
  <si>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</si>
  <si>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</si>
  <si>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</si>
  <si>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</si>
  <si>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</si>
  <si>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</si>
  <si>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</si>
  <si>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</si>
  <si>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</si>
  <si>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</si>
  <si>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</si>
  <si>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</si>
  <si>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</si>
  <si>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</si>
  <si>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</si>
  <si>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</si>
  <si>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</si>
  <si>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</si>
  <si>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</si>
  <si>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</si>
  <si>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</si>
  <si>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</si>
  <si>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</si>
  <si>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</si>
  <si>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</si>
  <si>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</si>
  <si>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</si>
  <si>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</si>
  <si>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</si>
  <si>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</si>
  <si>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</si>
  <si>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</si>
  <si>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</si>
  <si>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</si>
  <si>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</si>
  <si>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</si>
  <si>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</si>
  <si>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</si>
  <si>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</si>
  <si>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</si>
  <si>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</si>
  <si>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</si>
  <si>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</si>
  <si>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</si>
  <si>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</si>
  <si>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</si>
  <si>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</si>
  <si>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</si>
  <si>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</si>
  <si>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</si>
  <si>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</si>
  <si>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</si>
  <si>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</si>
  <si>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</si>
  <si>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</si>
  <si>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</si>
  <si>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</si>
  <si>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</si>
  <si>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</si>
  <si>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</si>
  <si>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</si>
  <si>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</si>
  <si>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</si>
  <si>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</si>
  <si>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</si>
  <si>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</si>
  <si>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</si>
  <si>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</si>
  <si>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</si>
  <si>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</si>
  <si>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</si>
  <si>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</si>
  <si>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</si>
  <si>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</si>
  <si>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</si>
  <si>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</si>
  <si>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</si>
  <si>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</si>
  <si>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</si>
  <si>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</si>
  <si>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</si>
  <si>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</si>
  <si>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</si>
  <si>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</si>
  <si>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</si>
  <si>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</si>
  <si>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</si>
  <si>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</si>
  <si>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</si>
  <si>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</si>
  <si>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</si>
  <si>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</si>
  <si>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</si>
  <si>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</si>
  <si>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</si>
  <si>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</si>
  <si>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</si>
  <si>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</si>
  <si>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</si>
  <si>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</si>
  <si>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</si>
  <si>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</si>
  <si>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</si>
  <si>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</si>
  <si>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</si>
  <si>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</si>
  <si>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</si>
  <si>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</si>
  <si>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</si>
  <si>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</si>
  <si>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</si>
  <si>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</si>
  <si>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</si>
  <si>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</si>
  <si>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</si>
  <si>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</si>
  <si>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</si>
  <si>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</si>
  <si>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</si>
  <si>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</si>
  <si>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</si>
  <si>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</si>
  <si>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</si>
  <si>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</si>
  <si>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</si>
  <si>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</si>
  <si>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</si>
  <si>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</si>
  <si>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</si>
  <si>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</si>
  <si>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</si>
  <si>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</si>
  <si>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</si>
  <si>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</si>
  <si>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</si>
  <si>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</si>
  <si>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</si>
  <si>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</si>
  <si>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</si>
  <si>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</si>
  <si>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</si>
  <si>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</si>
  <si>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</si>
  <si>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</si>
  <si>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</si>
  <si>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</si>
  <si>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</si>
  <si>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</si>
  <si>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</si>
  <si>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</si>
  <si>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</si>
  <si>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</si>
  <si>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</si>
  <si>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</si>
  <si>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</si>
  <si>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</si>
  <si>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</si>
  <si>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</si>
  <si>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</si>
  <si>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</si>
  <si>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</si>
  <si>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</si>
  <si>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</si>
  <si>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</si>
  <si>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</si>
  <si>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</si>
  <si>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</si>
  <si>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</si>
  <si>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</si>
  <si>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</si>
  <si>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</si>
  <si>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</si>
  <si>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</si>
  <si>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</si>
  <si>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</si>
  <si>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</si>
  <si>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</si>
  <si>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</si>
  <si>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</si>
  <si>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</si>
  <si>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</si>
  <si>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</si>
  <si>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</si>
  <si>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</si>
  <si>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</si>
  <si>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</si>
  <si>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</si>
  <si>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</si>
  <si>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</si>
  <si>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</si>
  <si>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</si>
  <si>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</si>
  <si>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</si>
  <si>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</si>
  <si>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</si>
  <si>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</si>
  <si>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</si>
  <si>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</si>
  <si>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</si>
  <si>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</si>
  <si>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</si>
  <si>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</si>
  <si>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</si>
  <si>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</si>
  <si>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</si>
  <si>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</si>
  <si>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</si>
  <si>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</si>
  <si>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</si>
  <si>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</si>
  <si>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</si>
  <si>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</si>
  <si>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</si>
  <si>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</si>
  <si>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</si>
  <si>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</si>
  <si>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</si>
  <si>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</si>
  <si>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</si>
  <si>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</si>
  <si>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</si>
  <si>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</si>
  <si>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</si>
  <si>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</si>
  <si>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</si>
  <si>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</si>
  <si>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</si>
  <si>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</si>
  <si>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</si>
  <si>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</si>
  <si>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</si>
  <si>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</si>
  <si>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</si>
  <si>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</si>
  <si>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</si>
  <si>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</si>
  <si>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</si>
  <si>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</si>
  <si>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</si>
  <si>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</si>
  <si>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</si>
  <si>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</si>
  <si>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</si>
  <si>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</si>
  <si>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</si>
  <si>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</si>
  <si>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</si>
  <si>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</si>
  <si>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</si>
  <si>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</si>
  <si>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</si>
  <si>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</si>
  <si>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</si>
  <si>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</si>
  <si>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</si>
  <si>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</si>
  <si>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</si>
  <si>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</si>
  <si>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</si>
  <si>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</si>
  <si>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</si>
  <si>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</si>
  <si>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</si>
  <si>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</si>
  <si>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</si>
  <si>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</si>
  <si>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</si>
  <si>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</si>
  <si>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</si>
  <si>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</si>
  <si>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</si>
  <si>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</si>
  <si>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</si>
  <si>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</si>
  <si>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</si>
  <si>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</si>
  <si>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</si>
  <si>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</si>
  <si>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</si>
  <si>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</si>
  <si>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</si>
  <si>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</si>
  <si>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</si>
  <si>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</si>
  <si>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</si>
  <si>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</si>
  <si>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</si>
  <si>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</si>
  <si>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</si>
  <si>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</si>
  <si>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</si>
  <si>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</si>
  <si>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</si>
  <si>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</si>
  <si>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</si>
  <si>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</si>
  <si>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</si>
  <si>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</si>
  <si>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</si>
  <si>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</si>
  <si>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</si>
  <si>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</si>
  <si>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</si>
  <si>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</si>
  <si>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</si>
  <si>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</si>
  <si>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</si>
  <si>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</si>
  <si>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</si>
  <si>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</si>
  <si>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</si>
  <si>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</si>
  <si>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</si>
  <si>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</si>
  <si>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</si>
  <si>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</si>
  <si>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</si>
  <si>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</si>
  <si>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</si>
  <si>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</si>
  <si>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</si>
  <si>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</si>
  <si>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</si>
  <si>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</si>
  <si>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</si>
  <si>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</si>
  <si>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</si>
  <si>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</si>
  <si>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</si>
  <si>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</si>
  <si>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</si>
  <si>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</si>
  <si>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</si>
  <si>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</si>
  <si>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</si>
  <si>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</si>
  <si>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</si>
  <si>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</si>
  <si>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</si>
  <si>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</si>
  <si>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</si>
  <si>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</si>
  <si>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</si>
  <si>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</si>
  <si>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</si>
  <si>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</si>
  <si>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</si>
  <si>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</si>
  <si>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</si>
  <si>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</si>
  <si>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</si>
  <si>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</si>
  <si>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</si>
  <si>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</si>
  <si>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</si>
  <si>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</si>
  <si>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</si>
  <si>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</si>
  <si>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</si>
  <si>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</si>
  <si>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</si>
  <si>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</si>
  <si>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</si>
  <si>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</si>
  <si>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</si>
  <si>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</si>
  <si>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</si>
  <si>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</si>
  <si>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</si>
  <si>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</si>
  <si>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</si>
  <si>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</si>
  <si>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</si>
  <si>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</si>
  <si>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</si>
  <si>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</si>
  <si>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</si>
  <si>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</si>
  <si>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</si>
  <si>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</si>
  <si>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</si>
  <si>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</si>
  <si>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</si>
  <si>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</si>
  <si>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</si>
  <si>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</si>
  <si>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</si>
  <si>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</si>
  <si>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</si>
  <si>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</si>
  <si>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</si>
  <si>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</si>
  <si>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</si>
  <si>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</si>
  <si>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</si>
  <si>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</si>
  <si>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</si>
  <si>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</si>
  <si>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</si>
  <si>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</si>
  <si>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</si>
  <si>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</si>
  <si>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</si>
  <si>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</si>
  <si>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</si>
  <si>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</si>
  <si>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</si>
  <si>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</si>
  <si>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</si>
  <si>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</si>
  <si>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</si>
  <si>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</si>
  <si>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</si>
  <si>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</si>
  <si>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</si>
  <si>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</si>
  <si>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</si>
  <si>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</si>
  <si>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</si>
  <si>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</si>
  <si>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</si>
  <si>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</si>
  <si>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</si>
  <si>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</si>
  <si>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</si>
  <si>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</si>
  <si>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</si>
  <si>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</si>
  <si>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</si>
  <si>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</si>
  <si>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</si>
  <si>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</si>
  <si>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</si>
  <si>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</si>
  <si>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</si>
  <si>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</si>
  <si>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</si>
  <si>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</si>
  <si>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</si>
  <si>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</si>
  <si>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</si>
  <si>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</si>
  <si>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</si>
  <si>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</si>
  <si>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</si>
  <si>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</si>
  <si>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</si>
  <si>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</si>
  <si>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</si>
  <si>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</si>
  <si>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</si>
  <si>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</si>
  <si>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</si>
  <si>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</si>
  <si>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</si>
  <si>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</si>
  <si>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</si>
  <si>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</si>
  <si>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</si>
  <si>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</si>
  <si>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</si>
  <si>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</si>
  <si>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</si>
  <si>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</si>
  <si>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</si>
  <si>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</si>
  <si>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</si>
  <si>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</si>
  <si>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</si>
  <si>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</si>
  <si>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</si>
  <si>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</si>
  <si>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</si>
  <si>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</si>
  <si>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</si>
  <si>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</si>
  <si>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</si>
  <si>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</si>
  <si>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</si>
  <si>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</si>
  <si>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</si>
  <si>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</si>
  <si>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</si>
  <si>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</si>
  <si>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</si>
  <si>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</si>
  <si>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</si>
  <si>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</si>
  <si>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</si>
  <si>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</si>
  <si>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</si>
  <si>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</si>
  <si>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</si>
  <si>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</si>
  <si>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</si>
  <si>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</si>
  <si>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</si>
  <si>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</si>
  <si>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</si>
  <si>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</si>
  <si>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</si>
  <si>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</si>
  <si>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</si>
  <si>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</si>
  <si>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</si>
  <si>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</si>
  <si>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</si>
  <si>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</si>
  <si>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</si>
  <si>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</si>
  <si>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</si>
  <si>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</si>
  <si>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</si>
  <si>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</si>
  <si>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</si>
  <si>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</si>
  <si>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</si>
  <si>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</si>
  <si>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</si>
  <si>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</si>
  <si>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</si>
  <si>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</si>
  <si>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</si>
  <si>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</si>
  <si>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</si>
  <si>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</si>
  <si>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</si>
  <si>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</si>
  <si>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</si>
  <si>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</si>
  <si>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</si>
  <si>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</si>
  <si>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</si>
  <si>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</si>
  <si>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</si>
  <si>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</si>
  <si>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</si>
  <si>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</si>
  <si>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</si>
  <si>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</si>
  <si>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</si>
  <si>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</si>
  <si>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</si>
  <si>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</si>
  <si>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</si>
  <si>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</si>
  <si>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</si>
  <si>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</si>
  <si>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</si>
  <si>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</si>
  <si>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</si>
  <si>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</si>
  <si>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</si>
  <si>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</si>
  <si>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</si>
  <si>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</si>
  <si>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</si>
  <si>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</si>
  <si>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</si>
  <si>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</si>
  <si>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</si>
  <si>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</si>
  <si>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</si>
  <si>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</si>
  <si>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</si>
  <si>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</si>
  <si>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</si>
  <si>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</si>
  <si>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</si>
  <si>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</si>
  <si>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</si>
  <si>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</si>
  <si>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</si>
  <si>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</si>
  <si>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</si>
  <si>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</si>
  <si>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</si>
  <si>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</si>
  <si>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</si>
  <si>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</si>
  <si>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</si>
  <si>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</si>
  <si>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</si>
  <si>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</si>
  <si>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</si>
  <si>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</si>
  <si>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</si>
  <si>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</si>
  <si>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</si>
  <si>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</si>
  <si>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</si>
  <si>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</si>
  <si>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</si>
  <si>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</si>
  <si>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</si>
  <si>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</si>
  <si>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</si>
  <si>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</si>
  <si>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</si>
  <si>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</si>
  <si>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</si>
  <si>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</si>
  <si>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</si>
  <si>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</si>
  <si>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</si>
  <si>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</si>
  <si>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</si>
  <si>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</si>
  <si>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</si>
  <si>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</si>
  <si>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</si>
  <si>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</si>
  <si>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</si>
  <si>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</si>
  <si>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</si>
  <si>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</si>
  <si>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</si>
  <si>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</si>
  <si>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</si>
  <si>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</si>
  <si>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</si>
  <si>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</si>
  <si>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</si>
  <si>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</si>
  <si>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</si>
  <si>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</si>
  <si>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</si>
  <si>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</si>
  <si>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</si>
  <si>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</si>
  <si>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</si>
  <si>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</si>
  <si>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</si>
  <si>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</si>
  <si>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</si>
  <si>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</si>
  <si>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</si>
  <si>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</si>
  <si>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</si>
  <si>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</si>
  <si>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</si>
  <si>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</si>
  <si>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</si>
  <si>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</si>
  <si>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</si>
  <si>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</si>
  <si>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</si>
  <si>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</si>
  <si>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</si>
  <si>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</si>
  <si>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</si>
  <si>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</si>
  <si>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</si>
  <si>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</si>
  <si>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</si>
  <si>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</si>
  <si>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</si>
  <si>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</si>
  <si>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</si>
  <si>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</si>
  <si>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</si>
  <si>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</si>
  <si>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</si>
  <si>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</si>
  <si>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</si>
  <si>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</si>
  <si>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</si>
  <si>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</si>
  <si>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</si>
  <si>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</si>
  <si>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</si>
  <si>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</si>
  <si>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</si>
  <si>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</si>
  <si>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</si>
  <si>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</si>
  <si>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</si>
  <si>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</si>
  <si>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</si>
  <si>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</si>
  <si>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</si>
  <si>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</si>
  <si>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</si>
  <si>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</si>
  <si>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</si>
  <si>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</si>
  <si>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</si>
  <si>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</si>
  <si>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</si>
  <si>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</si>
  <si>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</si>
  <si>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</si>
  <si>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</si>
  <si>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</si>
  <si>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</si>
  <si>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</si>
  <si>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</si>
  <si>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</si>
  <si>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</si>
  <si>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</si>
  <si>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</si>
  <si>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</si>
  <si>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</si>
  <si>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</si>
  <si>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</si>
  <si>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</si>
  <si>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</si>
  <si>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</si>
  <si>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</si>
  <si>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</si>
  <si>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</si>
  <si>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</si>
  <si>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</si>
  <si>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</si>
  <si>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</si>
  <si>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</si>
  <si>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</si>
  <si>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</si>
  <si>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</si>
  <si>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</si>
  <si>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</si>
  <si>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</si>
  <si>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</si>
  <si>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</si>
  <si>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</si>
  <si>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</si>
  <si>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</si>
  <si>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</si>
  <si>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</si>
  <si>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</si>
  <si>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</si>
  <si>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</si>
  <si>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</si>
  <si>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</si>
  <si>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</si>
  <si>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</si>
  <si>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</si>
  <si>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</si>
  <si>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</si>
  <si>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</si>
  <si>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</si>
  <si>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</si>
  <si>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</si>
  <si>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</si>
  <si>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</si>
  <si>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</si>
  <si>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</si>
  <si>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</si>
  <si>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</si>
  <si>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</si>
  <si>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</si>
  <si>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</si>
  <si>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</si>
  <si>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</si>
  <si>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</si>
  <si>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</si>
  <si>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</si>
  <si>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</si>
  <si>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</si>
  <si>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</si>
  <si>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</si>
  <si>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</si>
  <si>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</si>
  <si>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</si>
  <si>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</si>
  <si>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</si>
  <si>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</si>
  <si>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</si>
  <si>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</si>
  <si>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</si>
  <si>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</si>
  <si>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</si>
  <si>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</si>
  <si>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</si>
  <si>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</si>
  <si>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</si>
  <si>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</si>
  <si>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</si>
  <si>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</si>
  <si>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</si>
  <si>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</si>
  <si>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</si>
  <si>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</si>
  <si>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</si>
  <si>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</si>
  <si>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</si>
  <si>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</si>
  <si>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</si>
  <si>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</si>
  <si>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</si>
  <si>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</si>
  <si>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</si>
  <si>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</si>
  <si>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</si>
  <si>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</si>
  <si>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</si>
  <si>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</si>
  <si>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</si>
  <si>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</si>
  <si>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</si>
  <si>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</si>
  <si>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</si>
  <si>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</si>
  <si>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</si>
  <si>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</si>
  <si>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</si>
  <si>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</si>
  <si>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</si>
  <si>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</si>
  <si>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</si>
  <si>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</si>
  <si>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</si>
  <si>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</si>
  <si>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</si>
  <si>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</si>
  <si>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</si>
  <si>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</si>
  <si>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</si>
  <si>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</si>
  <si>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</si>
  <si>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</si>
  <si>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</si>
  <si>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</si>
  <si>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</si>
  <si>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</si>
  <si>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</si>
  <si>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</si>
  <si>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</si>
  <si>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</si>
  <si>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</si>
  <si>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</si>
  <si>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</si>
  <si>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</si>
  <si>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</si>
  <si>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</si>
  <si>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</si>
  <si>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</si>
  <si>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</si>
  <si>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</si>
  <si>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</si>
  <si>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</si>
  <si>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</si>
  <si>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</si>
  <si>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</si>
  <si>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</si>
  <si>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</si>
  <si>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</si>
  <si>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</si>
  <si>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</si>
  <si>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</si>
  <si>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</si>
  <si>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</si>
  <si>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</si>
  <si>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</si>
  <si>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</si>
  <si>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</si>
  <si>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</si>
  <si>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</si>
  <si>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</si>
  <si>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</si>
  <si>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</si>
  <si>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</si>
  <si>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</si>
  <si>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</si>
  <si>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</si>
  <si>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</si>
  <si>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</si>
  <si>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</si>
  <si>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</si>
  <si>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</si>
  <si>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</si>
  <si>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</si>
  <si>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</si>
  <si>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</si>
  <si>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</si>
  <si>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</si>
  <si>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</si>
  <si>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</si>
  <si>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</si>
  <si>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</si>
  <si>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</si>
  <si>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</si>
  <si>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</si>
  <si>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</si>
  <si>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</si>
  <si>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</si>
  <si>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</si>
  <si>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</si>
  <si>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</si>
  <si>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</si>
  <si>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</si>
  <si>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</si>
  <si>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</si>
  <si>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</si>
  <si>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</si>
  <si>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</si>
  <si>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</si>
  <si>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</si>
  <si>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</si>
  <si>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</si>
  <si>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</si>
  <si>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</si>
  <si>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</si>
  <si>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</si>
  <si>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</si>
  <si>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</si>
  <si>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</si>
  <si>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</si>
  <si>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</si>
  <si>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</si>
  <si>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</si>
  <si>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</si>
  <si>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</si>
  <si>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</si>
  <si>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</si>
  <si>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</si>
  <si>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</si>
  <si>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</si>
  <si>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</si>
  <si>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</si>
  <si>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</si>
  <si>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</si>
  <si>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</si>
  <si>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</si>
  <si>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</si>
  <si>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</si>
  <si>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</si>
  <si>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</si>
  <si>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</si>
  <si>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</si>
  <si>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</si>
  <si>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</si>
  <si>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</si>
  <si>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</si>
  <si>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</si>
  <si>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</si>
  <si>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</si>
  <si>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</si>
  <si>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</si>
  <si>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</si>
  <si>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</si>
  <si>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</si>
  <si>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</si>
  <si>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</si>
  <si>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</si>
  <si>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</si>
  <si>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</si>
  <si>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</si>
  <si>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</si>
  <si>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</si>
  <si>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</si>
  <si>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</si>
  <si>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</si>
  <si>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</si>
  <si>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</si>
  <si>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</si>
  <si>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</si>
  <si>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</si>
  <si>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</si>
  <si>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</si>
  <si>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</si>
  <si>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</si>
  <si>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</si>
  <si>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</si>
  <si>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</si>
  <si>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</si>
  <si>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</si>
  <si>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</si>
  <si>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</si>
  <si>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</si>
  <si>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</si>
  <si>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</si>
  <si>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</si>
  <si>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</si>
  <si>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</si>
  <si>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</si>
  <si>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</si>
  <si>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</si>
  <si>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</si>
  <si>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</si>
  <si>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</si>
  <si>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</si>
  <si>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</si>
  <si>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</si>
  <si>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</si>
  <si>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</si>
  <si>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</si>
  <si>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</si>
  <si>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</si>
  <si>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</si>
  <si>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</si>
  <si>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</si>
  <si>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</si>
  <si>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</si>
  <si>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</si>
  <si>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</si>
  <si>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</si>
  <si>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</si>
  <si>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</si>
  <si>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</si>
  <si>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</si>
  <si>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</si>
  <si>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</si>
  <si>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</si>
  <si>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</si>
  <si>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</si>
  <si>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</si>
  <si>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</si>
  <si>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</si>
  <si>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</si>
  <si>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</si>
  <si>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</si>
  <si>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</si>
  <si>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</si>
  <si>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</si>
  <si>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</si>
  <si>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</si>
  <si>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</si>
  <si>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</si>
  <si>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</si>
  <si>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</si>
  <si>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</si>
  <si>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</si>
  <si>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</si>
  <si>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</si>
  <si>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</si>
  <si>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</si>
  <si>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</si>
  <si>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</si>
  <si>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</si>
  <si>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</si>
  <si>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</si>
  <si>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</si>
  <si>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</si>
  <si>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</si>
  <si>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</si>
  <si>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</si>
  <si>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</si>
  <si>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</si>
  <si>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</si>
  <si>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</si>
  <si>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</si>
  <si>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</si>
  <si>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</si>
  <si>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</si>
  <si>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</si>
  <si>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</si>
  <si>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</si>
  <si>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</si>
  <si>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</si>
  <si>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</si>
  <si>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</si>
  <si>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</si>
  <si>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</si>
  <si>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</si>
  <si>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</si>
  <si>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</si>
  <si>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</si>
  <si>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</si>
  <si>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</si>
  <si>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</si>
  <si>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</si>
  <si>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</si>
  <si>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</si>
  <si>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</si>
  <si>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</si>
  <si>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</si>
  <si>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</si>
  <si>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</si>
  <si>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</si>
  <si>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</si>
  <si>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</si>
  <si>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</si>
  <si>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</si>
  <si>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</si>
  <si>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</si>
  <si>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</si>
  <si>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</si>
  <si>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</si>
  <si>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</si>
  <si>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</si>
  <si>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</si>
  <si>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</si>
  <si>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</si>
  <si>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</si>
  <si>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</si>
  <si>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</si>
  <si>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</si>
  <si>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</si>
  <si>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</si>
  <si>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</si>
  <si>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</si>
  <si>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</si>
  <si>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</si>
  <si>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</si>
  <si>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</si>
  <si>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</si>
  <si>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</si>
  <si>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</si>
  <si>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</si>
  <si>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</si>
  <si>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</si>
  <si>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</si>
  <si>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</si>
  <si>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</si>
  <si>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</si>
  <si>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</si>
  <si>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</si>
  <si>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</si>
  <si>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</si>
  <si>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</si>
  <si>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</si>
  <si>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</si>
  <si>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</si>
  <si>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</si>
  <si>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</si>
  <si>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</si>
  <si>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</si>
  <si>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</si>
  <si>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</si>
  <si>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</si>
  <si>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</si>
  <si>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</si>
  <si>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</si>
  <si>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</si>
  <si>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</si>
  <si>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</si>
  <si>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</si>
  <si>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</si>
  <si>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</si>
  <si>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</si>
  <si>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</si>
  <si>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</si>
  <si>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</si>
  <si>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</si>
  <si>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</si>
  <si>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</si>
  <si>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</si>
  <si>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</si>
  <si>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</si>
  <si>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</si>
  <si>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</si>
  <si>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</si>
  <si>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</si>
  <si>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</si>
  <si>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</si>
  <si>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</si>
  <si>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</si>
  <si>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</si>
  <si>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</si>
  <si>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</si>
  <si>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</si>
  <si>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</si>
  <si>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</si>
  <si>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</si>
  <si>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</si>
  <si>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</si>
  <si>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</si>
  <si>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</si>
  <si>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</si>
  <si>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</si>
  <si>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</si>
  <si>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</si>
  <si>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</si>
  <si>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</si>
  <si>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</si>
  <si>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</si>
  <si>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</si>
  <si>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</si>
  <si>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</si>
  <si>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</si>
  <si>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</si>
  <si>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</si>
  <si>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</si>
  <si>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</si>
  <si>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</si>
  <si>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</si>
  <si>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</si>
  <si>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</si>
  <si>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</si>
  <si>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</si>
  <si>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</si>
  <si>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</si>
  <si>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</si>
  <si>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</si>
  <si>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</si>
  <si>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</si>
  <si>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</si>
  <si>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</si>
  <si>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</si>
  <si>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</si>
  <si>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</si>
  <si>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</si>
  <si>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</si>
  <si>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</si>
  <si>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</si>
  <si>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</si>
  <si>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</si>
  <si>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</si>
  <si>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</si>
  <si>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</si>
  <si>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</si>
  <si>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</si>
  <si>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</si>
  <si>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</si>
  <si>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</si>
  <si>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</si>
  <si>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</si>
  <si>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</si>
  <si>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</si>
  <si>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</si>
  <si>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</si>
  <si>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</si>
  <si>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</si>
  <si>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</si>
  <si>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</si>
  <si>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</si>
  <si>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</si>
  <si>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</si>
  <si>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</si>
  <si>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</si>
  <si>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</si>
  <si>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</si>
  <si>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</si>
  <si>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</si>
  <si>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</si>
  <si>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</si>
  <si>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</si>
  <si>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</si>
  <si>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</si>
  <si>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</si>
  <si>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</si>
  <si>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</si>
  <si>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</si>
  <si>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</si>
  <si>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</si>
  <si>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</si>
  <si>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</si>
  <si>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</si>
  <si>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</si>
  <si>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</si>
  <si>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</si>
  <si>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</si>
  <si>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</si>
  <si>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</si>
  <si>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</si>
  <si>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</si>
  <si>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</si>
  <si>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</si>
  <si>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</si>
  <si>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</si>
  <si>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</si>
  <si>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</si>
  <si>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</si>
  <si>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</si>
  <si>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</si>
  <si>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</si>
  <si>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</si>
  <si>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</si>
  <si>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</si>
  <si>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</si>
  <si>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</si>
  <si>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</si>
  <si>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</si>
  <si>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</si>
  <si>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</si>
  <si>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</si>
  <si>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</si>
  <si>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</si>
  <si>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</si>
  <si>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</si>
  <si>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</si>
  <si>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</si>
  <si>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</si>
  <si>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</si>
  <si>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</si>
  <si>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</si>
  <si>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</si>
  <si>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</si>
  <si>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</si>
  <si>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</si>
  <si>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</si>
  <si>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</si>
  <si>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</si>
  <si>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</si>
  <si>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</si>
  <si>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</si>
  <si>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</si>
  <si>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</si>
  <si>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</si>
  <si>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</si>
  <si>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</si>
  <si>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</si>
  <si>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</si>
  <si>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</si>
  <si>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</si>
  <si>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</si>
  <si>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</si>
  <si>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</si>
  <si>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</si>
  <si>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</si>
  <si>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</si>
  <si>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</si>
  <si>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</si>
  <si>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</si>
  <si>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</si>
  <si>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</si>
  <si>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</si>
  <si>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</si>
  <si>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</si>
  <si>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</si>
  <si>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</si>
  <si>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</si>
  <si>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</si>
  <si>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</si>
  <si>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</si>
  <si>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</si>
  <si>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</si>
  <si>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</si>
  <si>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</si>
  <si>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</si>
  <si>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</si>
  <si>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</si>
  <si>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</si>
  <si>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</si>
  <si>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</si>
  <si>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</si>
  <si>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</si>
  <si>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</si>
  <si>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</si>
  <si>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</si>
  <si>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</si>
  <si>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</si>
  <si>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</si>
  <si>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</si>
  <si>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</si>
  <si>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</si>
  <si>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</si>
  <si>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</si>
  <si>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</si>
  <si>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</si>
  <si>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</si>
  <si>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</si>
  <si>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</si>
  <si>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</si>
  <si>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</si>
  <si>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</si>
  <si>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</si>
  <si>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</si>
  <si>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</si>
  <si>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</si>
  <si>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</si>
  <si>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</si>
  <si>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</si>
  <si>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</si>
  <si>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</si>
  <si>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</si>
  <si>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</si>
  <si>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</si>
  <si>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</si>
  <si>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</si>
  <si>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</si>
  <si>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</si>
  <si>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</si>
  <si>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</si>
  <si>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</si>
  <si>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</si>
  <si>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</si>
  <si>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</si>
  <si>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</si>
  <si>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</si>
  <si>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</si>
  <si>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</si>
  <si>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</si>
  <si>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</si>
  <si>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</si>
  <si>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</si>
  <si>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</si>
  <si>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</si>
  <si>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</si>
  <si>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</si>
  <si>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</si>
  <si>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</si>
  <si>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</si>
  <si>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</si>
  <si>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</si>
  <si>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</si>
  <si>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</si>
  <si>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</si>
  <si>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</si>
  <si>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</si>
  <si>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</si>
  <si>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</si>
  <si>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</si>
  <si>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</si>
  <si>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</si>
  <si>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</si>
  <si>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</si>
  <si>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</si>
  <si>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</si>
  <si>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</si>
  <si>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</si>
  <si>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</si>
  <si>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</si>
  <si>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</si>
  <si>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</si>
  <si>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</si>
  <si>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</si>
  <si>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</si>
  <si>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</si>
  <si>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</si>
  <si>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</si>
  <si>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</si>
  <si>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</si>
  <si>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</si>
  <si>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</si>
  <si>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</si>
  <si>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</si>
  <si>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</si>
  <si>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</si>
  <si>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</si>
  <si>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</si>
  <si>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</si>
  <si>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</si>
  <si>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</si>
  <si>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</si>
  <si>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</si>
  <si>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</si>
  <si>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</si>
  <si>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</si>
  <si>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</si>
  <si>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</si>
  <si>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</si>
  <si>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</si>
  <si>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</si>
  <si>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</si>
  <si>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</si>
  <si>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</si>
  <si>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</si>
  <si>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</si>
  <si>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</si>
  <si>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</si>
  <si>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</si>
  <si>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</si>
  <si>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</si>
  <si>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</si>
  <si>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</si>
  <si>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</si>
  <si>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</si>
  <si>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</si>
  <si>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</si>
  <si>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</si>
  <si>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</si>
  <si>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</si>
  <si>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</si>
  <si>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</si>
  <si>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</si>
  <si>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</si>
  <si>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</si>
  <si>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</si>
  <si>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</si>
  <si>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</si>
  <si>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</si>
  <si>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</si>
  <si>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</si>
  <si>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</si>
  <si>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</si>
  <si>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</si>
  <si>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</si>
  <si>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</si>
  <si>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</si>
  <si>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</si>
  <si>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</si>
  <si>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</si>
  <si>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</si>
  <si>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</si>
  <si>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</si>
  <si>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</si>
  <si>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</si>
  <si>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</si>
  <si>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</si>
  <si>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</si>
  <si>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</si>
  <si>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</si>
  <si>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</si>
  <si>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</si>
  <si>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</si>
  <si>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</si>
  <si>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</si>
  <si>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</si>
  <si>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</si>
  <si>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</si>
  <si>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</si>
  <si>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</si>
  <si>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</si>
  <si>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</si>
  <si>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</si>
  <si>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</si>
  <si>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</si>
  <si>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</si>
  <si>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</si>
  <si>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</si>
  <si>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</si>
  <si>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</si>
  <si>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</si>
  <si>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</si>
  <si>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</si>
  <si>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</si>
  <si>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</si>
  <si>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</si>
  <si>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</si>
  <si>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</si>
  <si>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</si>
  <si>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</si>
  <si>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</si>
  <si>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</si>
  <si>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</si>
  <si>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</si>
  <si>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</si>
  <si>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</si>
  <si>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</si>
  <si>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</si>
  <si>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</si>
  <si>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</si>
  <si>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</si>
  <si>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</si>
  <si>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</si>
  <si>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</si>
  <si>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</si>
  <si>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</si>
  <si>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</si>
  <si>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</si>
  <si>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</si>
  <si>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</si>
  <si>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</si>
  <si>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PCM-20251203-00001003</t>
  </si>
  <si>
    <t>Team on the way  50  min</t>
  </si>
  <si>
    <t xml:space="preserve"> PCM-20250215-00000830 </t>
  </si>
  <si>
    <t>LTE site still down and  site located in aramco area access issue need special permission</t>
  </si>
  <si>
    <t>PCM-20251202-00001729</t>
  </si>
  <si>
    <t>access issue site located at king Abdallah stadium Need Special Permission</t>
  </si>
  <si>
    <t>NO PCM</t>
  </si>
  <si>
    <t>SCECO cut in area and team saving JED2928</t>
  </si>
  <si>
    <t>PCM-20251203-00000960</t>
  </si>
  <si>
    <t>EM team on the way need 60 Min</t>
  </si>
  <si>
    <t>PCM-20251203-00000979</t>
  </si>
  <si>
    <t>EM team on the way need 120 Min</t>
  </si>
  <si>
    <t>SCECO cut in area and team on the way to saving HUB YLM0740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</si>
  <si>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</si>
  <si>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</si>
  <si>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</si>
  <si>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</si>
  <si>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</si>
  <si>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</si>
  <si>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</si>
  <si>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</si>
  <si>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PCM-20251203-00000912</t>
  </si>
  <si>
    <t xml:space="preserve">EM Team need 15 min </t>
  </si>
  <si>
    <t>PCM-20251203-00001009</t>
  </si>
  <si>
    <t xml:space="preserve">scattered sites HAJ0217 &amp; HAJ0130 &amp; HAJ2931 / EM Team need 30 min for Hub site HAJ0217 </t>
  </si>
  <si>
    <t>PCM-20251203-00000967</t>
  </si>
  <si>
    <t xml:space="preserve">team on the way need 60 minutes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</si>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</sst>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5" dataDxfId="154" headerRowBorderDxfId="152" tableBorderDxfId="153" totalsRowBorderDxfId="151">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1" totalsRowShown="0" headerRowDxfId="62" dataDxfId="61" headerRowBorderDxfId="59" tableBorderDxfId="60">
  <autoFilter ref="A1:L9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1" totalsRowShown="0" headerRowDxfId="46" dataDxfId="45" headerRowBorderDxfId="43" tableBorderDxfId="44" totalsRowBorderDxfId="42">
  <autoFilter ref="A1:L22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1" totalsRowShown="0" headerRowDxfId="29" dataDxfId="28" headerRowBorderDxfId="26" tableBorderDxfId="27">
  <autoFilter ref="A1:L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48" totalsRowShown="0" headerRowDxfId="13" tableBorderDxfId="12">
  <autoFilter ref="A1:L44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331.59672997685266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45994.54515578704</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45994.54515578704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45994.54515578704</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45994.54515578704</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45994.54515578704</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45994.54515578704</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45994.54515578704</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45994.54515578704</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45994.54515578704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45994.54515578704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45994.54515578704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45994.54515578704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45994.54515578704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45994.54515578704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45994.54515578704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45994.54515578704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45994.54515578704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45994.54515578704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45994.54515578704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45994.54515578704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45994.54515578704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45994.54515578704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45994.54515578704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45994.54515578704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45994.54515578704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45994.54515578704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45994.54515578704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45994.54515578704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45994.54515578704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45994.54515578704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45994.54515578704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45994.54515578704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45994.54515578704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45994.54515578704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45994.54515578704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45994.54515578704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45994.54515578704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45994.54515578704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45994.54515578704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45994.54515578704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45994.54515578704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45994.54515578704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45994.54515578704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45994.54515578704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45994.54515578704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45994.54515578704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45994.54515578704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45994.54515578704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45994.54515578704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45994.54515578704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45994.54515578704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45994.54515578704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45994.54515578704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45994.54515578704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45994.54515578704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45994.54515578704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45994.54515578704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45994.54515578704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45994.54515578704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45994.54515578704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45994.54515578704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45994.54515578704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45994.54515578704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45994.54515578704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45994.54515578704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45994.54515578704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45994.54515578704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45994.54515578704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45994.54515578704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45994.54515578704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45994.54515578704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45994.54515578704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45994.54515578704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45994.54515578704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45994.54515578704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45994.54515578704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45994.54515578704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45994.54515578704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45994.54515578704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45994.54515578704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45994.54515578704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45994.54515578704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45994.54515578704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45994.54515578704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45994.54515578704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45994.54515578704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45994.54515578704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45994.54515578704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45994.54515578704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45994.54515578704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45994.54515578704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45994.54515578704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45994.54515578704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45994.54515578704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45994.54515578704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45994.54515578704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45994.54515578704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45994.54515578704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45994.54515578704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45994.54515578704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45994.54515578704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45994.54515578704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45994.54515578704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45994.54515578704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45994.54515578704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45994.54515578704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45994.54515578704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45994.54515578704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45994.54515578704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45994.54515578704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45994.54515578704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45994.54515578704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45994.54515578704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45994.54515578704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45994.54515578704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45994.54515578704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45994.54515578704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45994.54515578704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45994.54515578704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45994.54515578704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45994.54515578704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45994.54515578704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45994.54515578704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45994.54515578704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45994.54515578704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45994.54515578704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45994.54515578704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45994.54515578704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45994.54515578704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45994.54515578704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45994.54515578704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45994.54515578704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45994.54515578704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45994.54515578704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45994.54515578704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45994.54515578704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45994.54515578704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45994.54515578704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45994.54515578704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45994.54515578704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45994.54515578704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45994.54515578704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45994.54515578704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45994.54515578704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45994.54515578704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45994.54515578704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45994.54515578704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45994.54515578704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45994.54515578704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45994.54515578704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45994.54515578704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45994.54515578704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45994.54515578704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45994.54515578704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45994.54515578704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45994.54515578704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45994.54515578704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45994.54515578704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45994.54515578704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45994.54515578704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45994.54515578704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45994.54515578704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45994.54515578704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45994.54515578704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45994.54515578704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45994.54515578704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45994.54515578704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45994.54515578704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45994.54515578704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45994.54515578704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45994.54515578704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45994.54515578704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45994.54515578704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45994.54515578704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45994.54515578704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45994.54515578704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45994.54515578704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45994.54515578704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45994.54515578704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45994.54515578704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45994.54515578704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45994.54515578704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45994.54515578704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45994.54515578704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45994.54515578704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45994.54515578704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45994.54515578704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45994.54515578704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45994.54515578704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45994.54515578704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45994.54515578704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45994.54515578704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45994.54515578704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45994.54515578704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45994.54515578704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45994.54515578704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45994.54515578704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45994.54515578704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45994.54515578704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45994.54515578704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45994.54515578704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45994.54515578704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45994.54515578704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45994.54515578704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45994.54515578704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45994.54515578704</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866B0075-FC06-4DE5-8BB3-ED3461363C19}"/>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169.54531793981732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10.157736921297328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45994.545155902779</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45994.545155902779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45994.545155902779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45994.545155902779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45994.545155902779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45994.545155902779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45994.545155902779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45994.545155902779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45994.545155902779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45994.545155902779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45994.545155902779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45994.545155902779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45994.545155902779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45994.545155902779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45994.545155902779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45994.545155902779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45994.545155902779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45994.545155902779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45994.545155902779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45994.545155902779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45994.545155902779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45994.545155902779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45994.545155902779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45994.545155902779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45994.545155902779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45994.545155902779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45994.545155902779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45994.545155902779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45994.545155902779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45994.545155902779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45994.545155902779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45994.545155902779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45994.545155902779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1"/>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82" t="s">
        <v>39192</v>
      </c>
      <c r="B2" s="58" t="str">
        <f>IFERROR(VLOOKUP(D2,DB!A:K,11,0),"")</f>
        <v>R3</v>
      </c>
      <c r="C2" s="18">
        <v>1</v>
      </c>
      <c r="D2" s="18" t="s">
        <v>16066</v>
      </c>
      <c r="E2" s="18" t="s">
        <v>39106</v>
      </c>
      <c r="F2" s="20">
        <v>45994.525000000001</v>
      </c>
      <c r="G2" s="21">
        <f t="shared" ref="G2:G20" ca="1" si="0">IFERROR(NOW()-F2,"-")</f>
        <v>2.0155902777332813E-2</v>
      </c>
      <c r="H2" s="22">
        <v>45994.520405092589</v>
      </c>
      <c r="I2" s="19" t="str">
        <f>IFERROR(VLOOKUP(D2,DB!A:F,6,0),"")</f>
        <v>SCECO</v>
      </c>
      <c r="J2" s="18" t="str">
        <f>IFERROR(VLOOKUP(D2,DB!A:G,7,0),"")</f>
        <v>Dead</v>
      </c>
      <c r="K2" s="42" t="s">
        <v>39193</v>
      </c>
      <c r="L2" s="23" t="str">
        <f>IFERROR(VLOOKUP(D2,DB!A:I,9,0),"")</f>
        <v>Latis</v>
      </c>
    </row>
    <row r="3" spans="1:13" ht="15" customHeight="1">
      <c r="A3" s="19"/>
      <c r="B3" s="58" t="str">
        <f>IFERROR(VLOOKUP(D3,DB!A:K,11,0),"")</f>
        <v/>
      </c>
      <c r="C3" s="18"/>
      <c r="D3" s="18"/>
      <c r="E3" s="18"/>
      <c r="F3" s="20"/>
      <c r="G3" s="21">
        <f t="shared" ca="1" si="0"/>
        <v>45994.545155902779</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45994.545155902779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45994.545155902779</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45994.545155902779</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45994.545155902779</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45994.545155902779</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45994.545155902779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45994.545155902779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45994.545155902779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45994.545155902779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45994.545155902779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45994.545155902779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45994.545155902779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45994.545155902779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45994.545155902779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45994.545155902779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45994.545155902779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45994.545155902779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ref="G21:G84" ca="1" si="1">IFERROR(NOW()-F21,"-")</f>
        <v>45994.545155902779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45994.545155902779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45994.545155902779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45994.545155902779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45994.545155902779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45994.545155902779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45994.545155902779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45994.545155902779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45994.545155902779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45994.545155902779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45994.545155902779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45994.545155902779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45994.545155902779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45994.545155902779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45994.545155902779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45994.545155902779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45994.545155902779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45994.545155902779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45994.545155902779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45994.545155902779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45994.545155902779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45994.545155902779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45994.545155902779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45994.545155902779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45994.545155902779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45994.545155902779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45994.545155902779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45994.545155902779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45994.545155902779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45994.545155902779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45994.545155902779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45994.545155902779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45994.545155902779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45994.545155902779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45994.545155902779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45994.545155902779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45994.545155902779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45994.545155902779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45994.545155902779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45994.545155902779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45994.545155902779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45994.545155902779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45994.545155902779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45994.545155902779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45994.545155902779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45994.545155902779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45994.545155902779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45994.545155902779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45994.545155902779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45994.545155902779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45994.545155902779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45994.545155902779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45994.545155902779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45994.545155902779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45994.545155902779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45994.545155902779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45994.545155902779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45994.545155902779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45994.545155902779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45994.545155902779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45994.545155902779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45994.545155902779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45994.545155902779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45994.545155902779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ref="G85:G148" ca="1" si="2">IFERROR(NOW()-F85,"-")</f>
        <v>45994.545155902779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45994.545155902779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45994.545155902779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45994.545155902779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45994.545155902779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45994.545155902779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45994.545155902779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45994.545155902779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45994.545155902779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45994.545155902779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45994.545155902779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45994.545155902779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45994.545155902779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45994.545155902779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45994.545155902779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45994.545155902779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45994.545155902779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45994.545155902779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45994.545155902779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45994.545155902779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45994.545155902779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45994.545155902779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45994.545155902779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45994.545155902779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45994.545155902779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45994.545155902779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45994.545155902779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45994.545155902779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45994.545155902779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45994.545155902779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45994.545155902779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45994.545155902779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45994.545155902779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45994.545155902779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45994.545155902779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45994.545155902779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45994.545155902779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45994.545155902779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45994.545155902779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45994.545155902779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45994.545155902779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45994.545155902779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45994.545155902779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45994.545155902779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45994.545155902779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45994.545155902779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45994.545155902779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45994.545155902779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45994.545155902779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45994.545155902779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45994.545155902779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45994.545155902779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45994.545155902779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45994.545155902779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45994.545155902779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45994.545155902779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45994.545155902779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45994.545155902779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45994.545155902779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45994.545155902779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45994.545155902779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45994.545155902779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45994.545155902779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45994.545155902779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ref="G149:G212" ca="1" si="3">IFERROR(NOW()-F149,"-")</f>
        <v>45994.545155902779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45994.545155902779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45994.545155902779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45994.545155902779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45994.545155902779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45994.545155902779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45994.545155902779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45994.545155902779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45994.545155902779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45994.545155902779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45994.545155902779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45994.545155902779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45994.545155902779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45994.545155902779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45994.545155902779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45994.545155902779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45994.545155902779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45994.545155902779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45994.545155902779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45994.545155902779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45994.545155902779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45994.545155902779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45994.545155902779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45994.545155902779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45994.545155902779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45994.545155902779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45994.545155902779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45994.545155902779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45994.545155902779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45994.545155902779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45994.545155902779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45994.545155902779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45994.545155902779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45994.545155902779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45994.545155902779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45994.545155902779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45994.545155902779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45994.545155902779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45994.545155902779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45994.545155902779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45994.545155902779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45994.545155902779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45994.545155902779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45994.545155902779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45994.545155902779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45994.545155902779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45994.545155902779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45994.545155902779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45994.545155902779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45994.545155902779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45994.545155902779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45994.545155902779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45994.545155902779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45994.545155902779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45994.545155902779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45994.545155902779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45994.545155902779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45994.545155902779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45994.545155902779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45994.545155902779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45994.545155902779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45994.545155902779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45994.545155902779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45994.545155902779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ref="G213:G276" ca="1" si="4">IFERROR(NOW()-F213,"-")</f>
        <v>45994.545155902779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45994.545155902779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45994.545155902779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45994.545155902779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45994.545155902779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45994.545155902779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45994.545155902779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45994.545155902779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45994.545155902779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45994.545155902779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45994.545155902779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45994.545155902779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45994.545155902779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45994.545155902779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45994.545155902779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45994.545155902779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45994.545155902779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45994.545155902779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45994.545155902779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45994.545155902779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45994.545155902779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45994.545155902779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45994.545155902779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45994.545155902779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45994.545155902779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45994.545155902779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45994.545155902779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45994.545155902779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45994.545155902779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45994.545155902779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45994.545155902779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45994.545155902779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45994.545155902779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45994.545155902779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45994.545155902779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45994.545155902779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45994.545155902779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45994.545155902779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45994.545155902779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45994.545155902779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45994.545155902779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45994.545155902779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45994.545155902779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45994.545155902779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45994.545155902779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45994.545155902779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45994.545155902779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45994.545155902779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45994.545155902779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45994.545155902779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45994.545155902779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45994.545155902779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45994.545155902779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45994.545155902779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45994.545155902779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45994.545155902779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45994.545155902779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45994.545155902779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45994.545155902779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45994.545155902779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45994.545155902779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45994.545155902779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45994.545155902779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45994.545155902779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ref="G277:G340" ca="1" si="5">IFERROR(NOW()-F277,"-")</f>
        <v>45994.545155902779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45994.545155902779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45994.545155902779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45994.545155902779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45994.545155902779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45994.545155902779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45994.545155902779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45994.545155902779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45994.545155902779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45994.545155902779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45994.545155902779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45994.545155902779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45994.545155902779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45994.545155902779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45994.545155902779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45994.545155902779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45994.545155902779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45994.545155902779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45994.545155902779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45994.545155902779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45994.545155902779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45994.545155902779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45994.545155902779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45994.545155902779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45994.545155902779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45994.545155902779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45994.545155902779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45994.545155902779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45994.545155902779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45994.545155902779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45994.545155902779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45994.545155902779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45994.545155902779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45994.545155902779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45994.545155902779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45994.545155902779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45994.545155902779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45994.545155902779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45994.545155902779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45994.545155902779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45994.545155902779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45994.545155902779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45994.545155902779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45994.545155902779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45994.545155902779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45994.545155902779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45994.545155902779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45994.545155902779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45994.545155902779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45994.545155902779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45994.545155902779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45994.545155902779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45994.545155902779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45994.545155902779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45994.545155902779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45994.545155902779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45994.545155902779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45994.545155902779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45994.545155902779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45994.545155902779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45994.545155902779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45994.545155902779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45994.545155902779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45994.545155902779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ref="G341:G404" ca="1" si="6">IFERROR(NOW()-F341,"-")</f>
        <v>45994.545155902779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45994.545155902779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45994.545155902779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45994.545155902779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45994.545155902779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45994.545155902779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45994.545155902779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45994.545155902779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45994.545155902779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45994.545155902779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45994.545155902779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45994.545155902779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45994.545155902779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45994.545155902779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45994.545155902779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45994.545155902779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45994.545155902779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45994.545155902779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45994.545155902779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45994.545155902779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45994.545155902779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45994.545155902779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45994.545155902779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45994.545155902779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45994.545155902779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45994.545155902779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45994.545155902779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45994.545155902779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45994.545155902779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45994.545155902779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45994.545155902779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45994.545155902779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45994.545155902779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45994.545155902779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45994.545155902779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45994.545155902779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45994.545155902779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45994.545155902779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45994.545155902779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45994.545155902779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45994.545155902779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45994.545155902779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45994.545155902779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45994.545155902779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45994.545155902779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45994.545155902779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45994.545155902779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45994.545155902779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45994.545155902779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45994.545155902779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45994.545155902779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45994.545155902779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45994.545155902779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45994.545155902779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45994.545155902779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45994.545155902779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45994.545155902779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45994.545155902779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45994.545155902779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45994.545155902779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45994.545155902779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45994.545155902779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45994.545155902779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45994.545155902779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ref="G405:G468" ca="1" si="7">IFERROR(NOW()-F405,"-")</f>
        <v>45994.545155902779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45994.545155902779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45994.545155902779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45994.545155902779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45994.545155902779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45994.545155902779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45994.545155902779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45994.545155902779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45994.545155902779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45994.545155902779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45994.545155902779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45994.545155902779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45994.545155902779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45994.545155902779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45994.545155902779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45994.545155902779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45994.545155902779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45994.545155902779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45994.545155902779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45994.545155902779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45994.545155902779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45994.545155902779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45994.545155902779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45994.545155902779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45994.545155902779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45994.545155902779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45994.545155902779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45994.545155902779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45994.545155902779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45994.545155902779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45994.545155902779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45994.545155902779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45994.545155902779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45994.545155902779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45994.545155902779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45994.545155902779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45994.545155902779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45994.545155902779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45994.545155902779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45994.545155902779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45994.545155902779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45994.545155902779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45994.545155902779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45994.545155902779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45994.545155902779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45994.545155902779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45994.545155902779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45994.545155902779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45994.545155902779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45994.545155902779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45994.545155902779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45994.545155902779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45994.545155902779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45994.545155902779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45994.545155902779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45994.545155902779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45994.545155902779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45994.545155902779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45994.545155902779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45994.545155902779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45994.545155902779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45994.545155902779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45994.545155902779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45994.545155902779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ref="G469:G532" ca="1" si="8">IFERROR(NOW()-F469,"-")</f>
        <v>45994.545155902779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45994.545155902779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45994.545155902779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45994.545155902779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45994.545155902779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45994.545155902779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45994.545155902779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45994.545155902779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45994.545155902779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45994.545155902779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45994.545155902779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45994.545155902779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45994.545155902779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45994.545155902779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45994.545155902779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45994.545155902779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45994.545155902779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45994.545155902779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45994.545155902779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45994.545155902779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45994.545155902779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45994.545155902779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45994.545155902779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45994.545155902779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45994.545155902779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45994.545155902779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45994.545155902779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45994.545155902779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45994.545155902779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45994.545155902779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45994.545155902779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45994.545155902779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45994.545155902779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45994.545155902779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45994.545155902779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45994.545155902779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45994.545155902779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45994.545155902779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45994.545155902779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45994.545155902779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45994.545155902779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45994.545155902779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45994.545155902779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45994.545155902779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45994.545155902779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45994.545155902779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45994.545155902779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45994.545155902779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45994.545155902779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45994.545155902779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45994.545155902779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45994.545155902779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45994.545155902779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45994.545155902779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45994.545155902779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45994.545155902779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45994.545155902779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45994.545155902779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45994.545155902779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45994.545155902779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45994.545155902779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45994.545155902779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45994.545155902779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45994.545155902779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ref="G533:G596" ca="1" si="9">IFERROR(NOW()-F533,"-")</f>
        <v>45994.545155902779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45994.545155902779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45994.545155902779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45994.545155902779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45994.545155902779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45994.545155902779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45994.545155902779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45994.545155902779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45994.545155902779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45994.545155902779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45994.545155902779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45994.545155902779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45994.545155902779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45994.545155902779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45994.545155902779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45994.545155902779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45994.545155902779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45994.545155902779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45994.545155902779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45994.545155902779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45994.545155902779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45994.545155902779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45994.545155902779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45994.545155902779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45994.545155902779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45994.545155902779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45994.545155902779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45994.545155902779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45994.545155902779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45994.545155902779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45994.545155902779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45994.545155902779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45994.545155902779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45994.545155902779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45994.545155902779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45994.545155902779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45994.545155902779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45994.545155902779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45994.545155902779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45994.545155902779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45994.545155902779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45994.545155902779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45994.545155902779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45994.545155902779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45994.545155902779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45994.545155902779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45994.545155902779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45994.545155902779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45994.545155902779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45994.545155902779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45994.545155902779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45994.545155902779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45994.545155902779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45994.545155902779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45994.545155902779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45994.545155902779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45994.545155902779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45994.545155902779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45994.545155902779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45994.545155902779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45994.545155902779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45994.545155902779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45994.545155902779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45994.545155902779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ref="G597:G660" ca="1" si="10">IFERROR(NOW()-F597,"-")</f>
        <v>45994.545155902779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45994.545155902779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45994.545155902779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45994.545155902779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45994.545155902779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45994.545155902779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45994.545155902779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45994.545155902779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45994.545155902779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45994.545155902779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45994.545155902779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45994.545155902779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45994.545155902779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45994.545155902779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45994.545155902779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45994.545155902779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45994.545155902779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45994.545155902779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45994.545155902779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45994.545155902779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45994.545155902779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45994.545155902779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45994.545155902779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45994.545155902779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45994.545155902779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45994.545155902779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45994.545155902779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45994.545155902779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45994.545155902779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45994.545155902779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45994.545155902779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45994.545155902779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45994.545155902779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45994.545155902779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45994.545155902779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45994.545155902779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45994.545155902779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45994.545155902779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45994.545155902779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45994.545155902779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45994.545155902779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45994.545155902779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45994.545155902779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45994.545155902779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45994.545155902779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45994.545155902779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45994.545155902779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45994.545155902779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45994.545155902779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45994.545155902779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45994.545155902779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45994.545155902779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45994.545155902779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45994.545155902779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45994.545155902779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45994.545155902779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45994.545155902779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45994.545155902779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45994.545155902779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45994.545155902779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45994.545155902779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45994.545155902779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45994.545155902779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45994.545155902779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ref="G661:G724" ca="1" si="11">IFERROR(NOW()-F661,"-")</f>
        <v>45994.545155902779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45994.545155902779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45994.545155902779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45994.545155902779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45994.545155902779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45994.545155902779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45994.545155902779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45994.545155902779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45994.545155902779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45994.545155902779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45994.545155902779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45994.545155902779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45994.545155902779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45994.545155902779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45994.545155902779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45994.545155902779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45994.545155902779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45994.545155902779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45994.545155902779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45994.545155902779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45994.545155902779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45994.545155902779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45994.545155902779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45994.545155902779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45994.545155902779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45994.545155902779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45994.545155902779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45994.545155902779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45994.545155902779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45994.545155902779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45994.545155902779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45994.545155902779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45994.545155902779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45994.545155902779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45994.545155902779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45994.545155902779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45994.545155902779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45994.545155902779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45994.545155902779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45994.545155902779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45994.545155902779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45994.545155902779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45994.545155902779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45994.545155902779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45994.545155902779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45994.545155902779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45994.545155902779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45994.545155902779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45994.545155902779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45994.545155902779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45994.545155902779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45994.545155902779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45994.545155902779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45994.545155902779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45994.545155902779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45994.545155902779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45994.545155902779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45994.545155902779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45994.545155902779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45994.545155902779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45994.545155902779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45994.545155902779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45994.545155902779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45994.545155902779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ref="G725:G788" ca="1" si="12">IFERROR(NOW()-F725,"-")</f>
        <v>45994.545155902779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45994.545155902779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45994.545155902779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45994.545155902779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45994.545155902779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45994.545155902779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45994.545155902779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45994.545155902779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45994.545155902779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45994.545155902779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45994.545155902779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45994.545155902779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45994.545155902779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45994.545155902779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45994.545155902779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45994.545155902779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45994.545155902779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45994.545155902779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45994.545155902779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45994.545155902779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45994.545155902779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45994.545155902779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45994.545155902779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45994.545155902779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45994.545155902779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45994.545155902779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45994.545155902779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45994.545155902779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45994.545155902779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45994.545155902779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45994.545155902779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45994.545155902779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45994.545155902779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45994.545155902779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45994.545155902779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45994.545155902779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45994.545155902779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45994.545155902779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45994.545155902779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45994.545155902779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45994.545155902779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45994.545155902779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45994.545155902779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45994.545155902779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45994.545155902779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45994.545155902779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45994.545155902779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45994.545155902779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45994.545155902779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45994.545155902779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45994.545155902779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45994.545155902779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45994.545155902779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45994.545155902779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45994.545155902779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45994.545155902779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45994.545155902779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45994.545155902779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45994.545155902779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45994.545155902779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45994.545155902779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45994.545155902779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45994.545155902779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45994.545155902779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ref="G789:G852" ca="1" si="13">IFERROR(NOW()-F789,"-")</f>
        <v>45994.545155902779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45994.545155902779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45994.545155902779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45994.545155902779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45994.545155902779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45994.545155902779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45994.545155902779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45994.545155902779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45994.545155902779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45994.545155902779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45994.545155902779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45994.545155902779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45994.545155902779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45994.545155902779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45994.545155902779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45994.545155902779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45994.545155902779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45994.545155902779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45994.545155902779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45994.545155902779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45994.545155902779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45994.545155902779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45994.545155902779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45994.545155902779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45994.545155902779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45994.545155902779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45994.545155902779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45994.545155902779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45994.545155902779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45994.545155902779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45994.545155902779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45994.545155902779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45994.545155902779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45994.545155902779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45994.545155902779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45994.545155902779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45994.545155902779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45994.545155902779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45994.545155902779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45994.545155902779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45994.545155902779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45994.545155902779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45994.545155902779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45994.545155902779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45994.545155902779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45994.545155902779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45994.545155902779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45994.545155902779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45994.545155902779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45994.545155902779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45994.545155902779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45994.545155902779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45994.545155902779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45994.545155902779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45994.545155902779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45994.545155902779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45994.545155902779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45994.545155902779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45994.545155902779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45994.545155902779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45994.545155902779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45994.545155902779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45994.545155902779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45994.545155902779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ref="G853:G916" ca="1" si="14">IFERROR(NOW()-F853,"-")</f>
        <v>45994.545155902779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45994.545155902779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45994.545155902779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45994.545155902779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45994.545155902779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45994.545155902779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45994.545155902779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45994.545155902779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45994.545155902779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45994.545155902779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45994.545155902779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45994.545155902779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45994.545155902779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45994.545155902779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45994.545155902779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45994.545155902779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45994.545155902779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45994.545155902779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45994.545155902779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45994.545155902779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45994.545155902779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45994.545155902779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45994.545155902779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45994.545155902779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45994.545155902779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45994.545155902779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45994.545155902779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45994.545155902779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45994.545155902779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45994.545155902779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45994.545155902779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45994.545155902779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45994.545155902779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45994.545155902779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45994.545155902779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45994.545155902779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45994.545155902779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45994.545155902779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45994.545155902779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45994.545155902779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45994.545155902779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45994.545155902779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45994.545155902779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45994.545155902779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45994.545155902779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45994.545155902779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45994.545155902779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45994.545155902779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45994.545155902779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45994.545155902779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45994.545155902779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45994.545155902779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45994.545155902779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45994.545155902779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45994.545155902779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45994.545155902779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45994.545155902779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45994.545155902779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45994.545155902779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45994.545155902779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45994.545155902779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45994.545155902779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45994.545155902779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45994.545155902779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ref="G917:G931" ca="1" si="15">IFERROR(NOW()-F917,"-")</f>
        <v>45994.545155902779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45994.545155902779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45994.545155902779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45994.545155902779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45994.545155902779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45994.545155902779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45994.545155902779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45994.545155902779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45994.545155902779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45994.545155902779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45994.545155902779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45994.545155902779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45994.545155902779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45994.545155902779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45994.545155902779</v>
      </c>
      <c r="H931" s="22"/>
      <c r="I931" s="19" t="str">
        <f>IFERROR(VLOOKUP(D931,DB!A:F,6,0),"")</f>
        <v/>
      </c>
      <c r="J931" s="18" t="str">
        <f>IFERROR(VLOOKUP(D931,DB!A:G,7,0),"")</f>
        <v/>
      </c>
      <c r="K931" s="42"/>
      <c r="L931" s="23" t="str">
        <f>IFERROR(VLOOKUP(D931,DB!A:I,9,0),"")</f>
        <v/>
      </c>
    </row>
  </sheetData>
  <dataValidations count="2">
    <dataValidation allowBlank="1" showInputMessage="1" showErrorMessage="1" sqref="E1" xr:uid="{5914219A-CB83-432D-936A-CC0CB6F3982A}"/>
    <dataValidation type="list" allowBlank="1" showInputMessage="1" showErrorMessage="1" sqref="E2:E9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1"/>
  <sheetViews>
    <sheetView tabSelected="1" workbookViewId="0">
      <selection activeCell="K20" sqref="K2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291.0644383101826</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35680</v>
      </c>
      <c r="E3" s="91" t="s">
        <v>39106</v>
      </c>
      <c r="F3" s="92">
        <v>45993.988888888889</v>
      </c>
      <c r="G3" s="93">
        <f ca="1">IFERROR(NOW()-F3,"")</f>
        <v>0.55626689815107966</v>
      </c>
      <c r="H3" s="92">
        <v>45993.983101851853</v>
      </c>
      <c r="I3" s="110" t="str">
        <f>IFERROR(VLOOKUP(D3,DB!A:F,6,0),"")</f>
        <v>Generator-SG</v>
      </c>
      <c r="J3" s="110" t="str">
        <f>IFERROR(VLOOKUP(D3,DB!A:G,7,0),"")</f>
        <v>Good</v>
      </c>
      <c r="K3" s="94" t="s">
        <v>39197</v>
      </c>
      <c r="L3" s="88" t="str">
        <f>IFERROR(VLOOKUP(D3,DB!A:I,9,0),"")</f>
        <v>Latis</v>
      </c>
    </row>
    <row r="4" spans="1:16" ht="15" customHeight="1">
      <c r="A4" s="110" t="s">
        <v>39198</v>
      </c>
      <c r="B4" s="110" t="str">
        <f>IFERROR(VLOOKUP(D4,DB!A:K,11,0),"")</f>
        <v>R4</v>
      </c>
      <c r="C4" s="90">
        <v>1</v>
      </c>
      <c r="D4" s="88" t="s">
        <v>35273</v>
      </c>
      <c r="E4" s="91" t="s">
        <v>39185</v>
      </c>
      <c r="F4" s="92"/>
      <c r="G4" s="93">
        <f t="shared" ref="G4:G47" ca="1" si="0">IFERROR(NOW()-F4,"")</f>
        <v>45994.545155902779</v>
      </c>
      <c r="H4" s="92">
        <v>45994.361620370371</v>
      </c>
      <c r="I4" s="110" t="str">
        <f>IFERROR(VLOOKUP(D4,DB!A:F,6,0),"")</f>
        <v>SCECO</v>
      </c>
      <c r="J4" s="110" t="str">
        <f>IFERROR(VLOOKUP(D4,DB!A:G,7,0),"")</f>
        <v>Vandalized</v>
      </c>
      <c r="K4" s="94" t="s">
        <v>39199</v>
      </c>
      <c r="L4" s="88" t="str">
        <f>IFERROR(VLOOKUP(D4,DB!A:I,9,0),"")</f>
        <v>Latis</v>
      </c>
    </row>
    <row r="5" spans="1:16" ht="15" customHeight="1">
      <c r="A5" s="110" t="s">
        <v>39200</v>
      </c>
      <c r="B5" s="110" t="str">
        <f>IFERROR(VLOOKUP(D5,DB!A:K,11,0),"")</f>
        <v>R4</v>
      </c>
      <c r="C5" s="90">
        <v>3</v>
      </c>
      <c r="D5" s="88" t="s">
        <v>36587</v>
      </c>
      <c r="E5" s="91" t="s">
        <v>39106</v>
      </c>
      <c r="F5" s="92">
        <v>45994.51394675926</v>
      </c>
      <c r="G5" s="93">
        <f t="shared" ca="1" si="0"/>
        <v>3.1209143518935889E-2</v>
      </c>
      <c r="H5" s="92">
        <v>45994.503738425927</v>
      </c>
      <c r="I5" s="110" t="str">
        <f>IFERROR(VLOOKUP(D5,DB!A:F,6,0),"")</f>
        <v>Generator-SG</v>
      </c>
      <c r="J5" s="110" t="str">
        <f>IFERROR(VLOOKUP(D5,DB!A:G,7,0),"")</f>
        <v>Vandalized</v>
      </c>
      <c r="K5" s="94" t="s">
        <v>39201</v>
      </c>
      <c r="L5" s="88" t="str">
        <f>IFERROR(VLOOKUP(D5,DB!A:I,9,0),"")</f>
        <v>Latis</v>
      </c>
    </row>
    <row r="6" spans="1:16" ht="15" customHeight="1">
      <c r="A6" s="110" t="s">
        <v>39198</v>
      </c>
      <c r="B6" s="110" t="str">
        <f>IFERROR(VLOOKUP(D6,DB!A:K,11,0),"")</f>
        <v>R4</v>
      </c>
      <c r="C6" s="90">
        <v>1</v>
      </c>
      <c r="D6" s="88" t="s">
        <v>29265</v>
      </c>
      <c r="E6" s="91" t="s">
        <v>39106</v>
      </c>
      <c r="F6" s="92"/>
      <c r="G6" s="93">
        <f t="shared" ca="1" si="0"/>
        <v>45994.545155902779</v>
      </c>
      <c r="H6" s="92">
        <v>45994.504155092596</v>
      </c>
      <c r="I6" s="110" t="str">
        <f>IFERROR(VLOOKUP(D6,DB!A:F,6,0),"")</f>
        <v>SCECO</v>
      </c>
      <c r="J6" s="110" t="str">
        <f>IFERROR(VLOOKUP(D6,DB!A:G,7,0),"")</f>
        <v>Dead</v>
      </c>
      <c r="K6" s="94" t="s">
        <v>39201</v>
      </c>
      <c r="L6" s="88" t="str">
        <f>IFERROR(VLOOKUP(D6,DB!A:I,9,0),"")</f>
        <v>Latis</v>
      </c>
    </row>
    <row r="7" spans="1:16" ht="15" customHeight="1">
      <c r="A7" s="110" t="s">
        <v>39202</v>
      </c>
      <c r="B7" s="110" t="str">
        <f>IFERROR(VLOOKUP(D7,DB!A:K,11,0),"")</f>
        <v>R4</v>
      </c>
      <c r="C7" s="90">
        <v>1</v>
      </c>
      <c r="D7" s="88" t="s">
        <v>37009</v>
      </c>
      <c r="E7" s="91" t="s">
        <v>39106</v>
      </c>
      <c r="F7" s="92">
        <v>45994.518576388888</v>
      </c>
      <c r="G7" s="93">
        <f t="shared" ca="1" si="0"/>
        <v>2.6579513891192619E-2</v>
      </c>
      <c r="H7" s="92">
        <v>45994.537245370368</v>
      </c>
      <c r="I7" s="110" t="str">
        <f>IFERROR(VLOOKUP(D7,DB!A:F,6,0),"")</f>
        <v>SCECO</v>
      </c>
      <c r="J7" s="110" t="str">
        <f>IFERROR(VLOOKUP(D7,DB!A:G,7,0),"")</f>
        <v>Dead</v>
      </c>
      <c r="K7" s="94" t="s">
        <v>39203</v>
      </c>
      <c r="L7" s="88" t="str">
        <f>IFERROR(VLOOKUP(D7,DB!A:I,9,0),"")</f>
        <v>Latis</v>
      </c>
    </row>
    <row r="8" spans="1:16" ht="15" customHeight="1">
      <c r="A8" s="110" t="s">
        <v>39198</v>
      </c>
      <c r="B8" s="110" t="str">
        <f>IFERROR(VLOOKUP(D8,DB!A:K,11,0),"")</f>
        <v>R4</v>
      </c>
      <c r="C8" s="90">
        <v>1</v>
      </c>
      <c r="D8" s="88" t="s">
        <v>34791</v>
      </c>
      <c r="E8" s="91" t="s">
        <v>39106</v>
      </c>
      <c r="F8" s="92"/>
      <c r="G8" s="93">
        <f t="shared" ca="1" si="0"/>
        <v>45994.545155902779</v>
      </c>
      <c r="H8" s="92">
        <v>45994.50582175926</v>
      </c>
      <c r="I8" s="110" t="str">
        <f>IFERROR(VLOOKUP(D8,DB!A:F,6,0),"")</f>
        <v>SCECO</v>
      </c>
      <c r="J8" s="110" t="str">
        <f>IFERROR(VLOOKUP(D8,DB!A:G,7,0),"")</f>
        <v>Good</v>
      </c>
      <c r="K8" s="94" t="s">
        <v>39204</v>
      </c>
      <c r="L8" s="88" t="str">
        <f>IFERROR(VLOOKUP(D8,DB!A:I,9,0),"")</f>
        <v>Latis</v>
      </c>
    </row>
    <row r="9" spans="1:16" ht="15" customHeight="1">
      <c r="A9" s="110"/>
      <c r="B9" s="110" t="str">
        <f>IFERROR(VLOOKUP(D9,DB!A:K,11,0),"")</f>
        <v/>
      </c>
      <c r="C9" s="90"/>
      <c r="D9" s="88"/>
      <c r="E9" s="91"/>
      <c r="F9" s="92"/>
      <c r="G9" s="93">
        <f t="shared" ca="1" si="0"/>
        <v>45994.545155902779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45994.545155902779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45994.545155902779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45994.545155902779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45994.545155902779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45994.545155902779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45994.545155902779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45994.545155902779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45994.545155902779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45994.545155902779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45994.545155902779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45994.545155902779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45994.545155902779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45994.545155902779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45994.545155902779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45994.545155902779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45994.545155902779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45994.545155902779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45994.545155902779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45994.545155902779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45994.545155902779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45994.545155902779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45994.545155902779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45994.545155902779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45994.545155902779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45994.545155902779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45994.545155902779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45994.545155902779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45994.545155902779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45994.545155902779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45994.545155902779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45994.545155902779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45994.545155902779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45994.545155902779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45994.545155902779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45994.545155902779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45994.545155902779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45994.545155902779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45994.545155902779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ref="G48:G111" ca="1" si="1">IFERROR(NOW()-F48,"")</f>
        <v>45994.545155902779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45994.545155902779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45994.545155902779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45994.545155902779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45994.545155902779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45994.545155902779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45994.545155902779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45994.545155902779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45994.545155902779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45994.545155902779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45994.545155902779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45994.545155902779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45994.545155902779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45994.545155902779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45994.545155902779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45994.545155902779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45994.545155902779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45994.545155902779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45994.545155902779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45994.545155902779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45994.545155902779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45994.545155902779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45994.545155902779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45994.545155902779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45994.545155902779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45994.545155902779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45994.545155902779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45994.545155902779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45994.545155902779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45994.545155902779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45994.545155902779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45994.545155902779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45994.545155902779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45994.545155902779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45994.545155902779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45994.545155902779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45994.545155902779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45994.545155902779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45994.545155902779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45994.545155902779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45994.545155902779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45994.545155902779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45994.545155902779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45994.545155902779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45994.545155902779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45994.545155902779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45994.545155902779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45994.545155902779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45994.545155902779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45994.545155902779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45994.545155902779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45994.545155902779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45994.545155902779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45994.545155902779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45994.545155902779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45994.545155902779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45994.545155902779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45994.545155902779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45994.545155902779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45994.545155902779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45994.545155902779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45994.545155902779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45994.545155902779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45994.545155902779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ref="G112:G175" ca="1" si="2">IFERROR(NOW()-F112,"")</f>
        <v>45994.545155902779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45994.545155902779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45994.545155902779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45994.545155902779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45994.545155902779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45994.545155902779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45994.545155902779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45994.545155902779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45994.545155902779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45994.545155902779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45994.545155902779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45994.545155902779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45994.545155902779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45994.545155902779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45994.545155902779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45994.545155902779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45994.545155902779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45994.545155902779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45994.545155902779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45994.545155902779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45994.545155902779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45994.545155902779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45994.545155902779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45994.545155902779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45994.545155902779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45994.545155902779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45994.545155902779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45994.545155902779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45994.545155902779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45994.545155902779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45994.545155902779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45994.545155902779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45994.545155902779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45994.545155902779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45994.545155902779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45994.545155902779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45994.545155902779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45994.545155902779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45994.545155902779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45994.545155902779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45994.545155902779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45994.545155902779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45994.545155902779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45994.545155902779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45994.545155902779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45994.545155902779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45994.545155902779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45994.545155902779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45994.545155902779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45994.545155902779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45994.545155902779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45994.545155902779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45994.545155902779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45994.545155902779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45994.545155902779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45994.545155902779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45994.545155902779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45994.545155902779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45994.545155902779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45994.545155902779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45994.545155902779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45994.545155902779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45994.545155902779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45994.545155902779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ref="G176:G221" ca="1" si="3">IFERROR(NOW()-F176,"")</f>
        <v>45994.545155902779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45994.545155902779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45994.545155902779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45994.545155902779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45994.545155902779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45994.545155902779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45994.545155902779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45994.545155902779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45994.545155902779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45994.545155902779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45994.545155902779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45994.545155902779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45994.545155902779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45994.545155902779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45994.545155902779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45994.545155902779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45994.545155902779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45994.545155902779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45994.545155902779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45994.545155902779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45994.545155902779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45994.545155902779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45994.545155902779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45994.545155902779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45994.545155902779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45994.545155902779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45994.545155902779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45994.545155902779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45994.545155902779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45994.545155902779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45994.545155902779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45994.545155902779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45994.545155902779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45994.545155902779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45994.545155902779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45994.545155902779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45994.545155902779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45994.545155902779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45994.545155902779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45994.545155902779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45994.545155902779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45994.545155902779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45994.545155902779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45994.545155902779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45994.545155902779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45994.545155902779</v>
      </c>
      <c r="H221" s="92"/>
      <c r="I221" s="110" t="str">
        <f>IFERROR(VLOOKUP(D221,DB!A:F,6,0),"")</f>
        <v/>
      </c>
      <c r="J221" s="110" t="str">
        <f>IFERROR(VLOOKUP(D221,DB!A:G,7,0),"")</f>
        <v/>
      </c>
      <c r="K221" s="94"/>
      <c r="L221" s="88" t="str">
        <f>IFERROR(VLOOKUP(D221,DB!A:I,9,0),"")</f>
        <v/>
      </c>
    </row>
  </sheetData>
  <dataValidations count="2">
    <dataValidation allowBlank="1" showInputMessage="1" showErrorMessage="1" sqref="E1" xr:uid="{A4F81451-56CC-4543-9497-104C4E44EE4B}"/>
    <dataValidation type="list" allowBlank="1" showInputMessage="1" showErrorMessage="1" sqref="E2:E2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1"/>
  <sheetViews>
    <sheetView workbookViewId="0">
      <selection activeCell="D9" sqref="D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39205</v>
      </c>
      <c r="B2" s="37" t="str">
        <f>IFERROR(VLOOKUP(D2,DB!A:K,11,0),"")</f>
        <v>R5</v>
      </c>
      <c r="C2" s="37">
        <v>3</v>
      </c>
      <c r="D2" s="103" t="s">
        <v>36085</v>
      </c>
      <c r="E2" s="37" t="s">
        <v>39106</v>
      </c>
      <c r="F2" s="38">
        <v>45891.832060185188</v>
      </c>
      <c r="G2" s="105">
        <f ca="1">IFERROR(NOW()-F2,"")</f>
        <v>102.71309571759048</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39185</v>
      </c>
      <c r="F3" s="38">
        <v>45926.188877314817</v>
      </c>
      <c r="G3" s="105">
        <f t="shared" ref="G3" ca="1" si="0">IFERROR(NOW()-F3,"")</f>
        <v>68.356278587962152</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39185</v>
      </c>
      <c r="F4" s="107">
        <v>45948.661111111112</v>
      </c>
      <c r="G4" s="108">
        <f t="shared" ref="G4" ca="1" si="1">IFERROR(NOW()-F4,"")</f>
        <v>45.884044791666383</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13.171857291665219</v>
      </c>
      <c r="H5" s="136">
        <v>45981.360798611109</v>
      </c>
      <c r="I5" s="106" t="str">
        <f>IFERROR(VLOOKUP(D5,DB!A:F,6,0),"")</f>
        <v>SCECO</v>
      </c>
      <c r="J5" s="106" t="str">
        <f>IFERROR(VLOOKUP(D5,DB!A:G,7,0),"")</f>
        <v>Dead</v>
      </c>
      <c r="K5" s="106" t="s">
        <v>39212</v>
      </c>
      <c r="L5" s="106" t="str">
        <f>IFERROR(VLOOKUP(D5,DB!A:I,9,0),"")</f>
        <v>Latis</v>
      </c>
    </row>
    <row r="6" spans="1:13">
      <c r="A6" s="37" t="s">
        <v>39213</v>
      </c>
      <c r="B6" s="37" t="str">
        <f>IFERROR(VLOOKUP(D6,DB!A:K,11,0),"")</f>
        <v>R5</v>
      </c>
      <c r="C6" s="37">
        <v>1</v>
      </c>
      <c r="D6" s="37" t="s">
        <v>38309</v>
      </c>
      <c r="E6" s="37" t="s">
        <v>39106</v>
      </c>
      <c r="F6" s="38">
        <v>45994.500219907408</v>
      </c>
      <c r="G6" s="135">
        <f ca="1">IFERROR(NOW()-F6,"")</f>
        <v>4.4935879632248543E-2</v>
      </c>
      <c r="H6" s="38">
        <v>45994.494247685187</v>
      </c>
      <c r="I6" s="37" t="str">
        <f>IFERROR(VLOOKUP(D6,DB!A:F,6,0),"")</f>
        <v>SCECO</v>
      </c>
      <c r="J6" s="37" t="str">
        <f>IFERROR(VLOOKUP(D6,DB!A:G,7,0),"")</f>
        <v>Haj Removal</v>
      </c>
      <c r="K6" s="37" t="s">
        <v>39214</v>
      </c>
      <c r="L6" s="37" t="str">
        <f>IFERROR(VLOOKUP(D6,DB!A:I,9,0),"")</f>
        <v>Latis</v>
      </c>
    </row>
    <row r="7" spans="1:13">
      <c r="A7" s="37" t="s">
        <v>39215</v>
      </c>
      <c r="B7" s="37" t="str">
        <f>IFERROR(VLOOKUP(D7,DB!A:K,11,0),"")</f>
        <v>R5</v>
      </c>
      <c r="C7" s="37">
        <v>5</v>
      </c>
      <c r="D7" s="37" t="s">
        <v>38344</v>
      </c>
      <c r="E7" s="37" t="s">
        <v>39185</v>
      </c>
      <c r="F7" s="38">
        <v>45994.527881944443</v>
      </c>
      <c r="G7" s="135">
        <f ca="1">IFERROR(NOW()-F7,"")</f>
        <v>1.7273842597205658E-2</v>
      </c>
      <c r="H7" s="38">
        <v>45994.519641203704</v>
      </c>
      <c r="I7" s="37" t="str">
        <f>IFERROR(VLOOKUP(D7,DB!A:F,6,0),"")</f>
        <v>SCECO</v>
      </c>
      <c r="J7" s="37" t="str">
        <f>IFERROR(VLOOKUP(D7,DB!A:G,7,0),"")</f>
        <v>Haj Removal</v>
      </c>
      <c r="K7" s="37" t="s">
        <v>39216</v>
      </c>
      <c r="L7" s="37" t="str">
        <f>IFERROR(VLOOKUP(D7,DB!A:I,9,0),"")</f>
        <v>Latis</v>
      </c>
    </row>
    <row r="8" spans="1:13">
      <c r="A8" s="37"/>
      <c r="B8" s="37" t="str">
        <f>IFERROR(VLOOKUP(D8,DB!A:K,11,0),"")</f>
        <v/>
      </c>
      <c r="C8" s="37"/>
      <c r="D8" s="37"/>
      <c r="E8" s="37"/>
      <c r="F8" s="38"/>
      <c r="G8" s="135">
        <f ca="1">IFERROR(NOW()-F8,"")</f>
        <v>45994.54515578704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45994.54515578704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45994.54515578704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45994.54515578704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45994.54515578704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45994.54515578704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45994.54515578704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45994.54515578704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45994.54515578704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45994.54515578704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45994.54515578704</v>
      </c>
      <c r="H18" s="38"/>
      <c r="I18" s="37" t="str">
        <f>IFERROR(VLOOKUP(D18,DB!A:F,6,0),"")</f>
        <v/>
      </c>
      <c r="J18" s="37" t="str">
        <f>IFERROR(VLOOKUP(D18,DB!A:G,7,0),"")</f>
        <v/>
      </c>
      <c r="K18" s="37"/>
      <c r="L18" s="37" t="str">
        <f>IFERROR(VLOOKUP(D18,DB!A:I,9,0),"")</f>
        <v/>
      </c>
    </row>
    <row r="19" spans="1:12">
      <c r="A19" s="150"/>
      <c r="B19" s="150" t="str">
        <f>IFERROR(VLOOKUP(D19,DB!A:K,11,0),"")</f>
        <v/>
      </c>
      <c r="C19" s="150"/>
      <c r="D19" s="150"/>
      <c r="E19" s="150"/>
      <c r="F19" s="151"/>
      <c r="G19" s="152">
        <f ca="1">IFERROR(NOW()-F19,"")</f>
        <v>45994.54515578704</v>
      </c>
      <c r="H19" s="151"/>
      <c r="I19" s="150" t="str">
        <f>IFERROR(VLOOKUP(D19,DB!A:F,6,0),"")</f>
        <v/>
      </c>
      <c r="J19" s="150" t="str">
        <f>IFERROR(VLOOKUP(D19,DB!A:G,7,0),"")</f>
        <v/>
      </c>
      <c r="K19" s="150"/>
      <c r="L19" s="150" t="str">
        <f>IFERROR(VLOOKUP(D19,DB!A:I,9,0),"")</f>
        <v/>
      </c>
    </row>
    <row r="20" spans="1:12">
      <c r="A20" s="37"/>
      <c r="B20" s="37" t="str">
        <f>IFERROR(VLOOKUP(D20,DB!A:K,11,0),"")</f>
        <v/>
      </c>
      <c r="C20" s="37"/>
      <c r="D20" s="37"/>
      <c r="E20" s="37"/>
      <c r="F20" s="38"/>
      <c r="G20" s="135">
        <f t="shared" ref="G20:G51" ca="1" si="2">IFERROR(NOW()-F20,"")</f>
        <v>45994.54515578704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45994.54515578704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45994.54515578704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45994.54515578704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45994.54515578704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45994.54515578704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45994.54515578704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45994.54515578704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45994.54515578704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45994.54515578704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45994.54515578704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45994.54515578704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45994.54515578704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45994.54515578704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45994.54515578704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45994.54515578704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45994.54515578704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45994.54515578704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45994.54515578704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45994.54515578704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45994.54515578704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45994.54515578704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2"/>
        <v>45994.54515578704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2"/>
        <v>45994.54515578704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2"/>
        <v>45994.54515578704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2"/>
        <v>45994.54515578704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2"/>
        <v>45994.54515578704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2"/>
        <v>45994.54515578704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2"/>
        <v>45994.54515578704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2"/>
        <v>45994.54515578704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2"/>
        <v>45994.54515578704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2"/>
        <v>45994.54515578704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ref="G52:G83" ca="1" si="3">IFERROR(NOW()-F52,"")</f>
        <v>45994.54515578704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45994.54515578704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45994.54515578704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45994.54515578704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45994.54515578704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45994.54515578704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45994.54515578704</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45994.54515578704</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45994.54515578704</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45994.54515578704</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45994.54515578704</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45994.54515578704</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45994.54515578704</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45994.54515578704</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45994.54515578704</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45994.54515578704</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45994.54515578704</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45994.54515578704</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45994.54515578704</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t="shared" ca="1" si="3"/>
        <v>45994.54515578704</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t="shared" ca="1" si="3"/>
        <v>45994.54515578704</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t="shared" ca="1" si="3"/>
        <v>45994.54515578704</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t="shared" ca="1" si="3"/>
        <v>45994.54515578704</v>
      </c>
      <c r="H74" s="38"/>
      <c r="I74" s="37" t="str">
        <f>IFERROR(VLOOKUP(D74,DB!A:F,6,0),"")</f>
        <v/>
      </c>
      <c r="J74" s="37" t="str">
        <f>IFERROR(VLOOKUP(D74,DB!A:G,7,0),"")</f>
        <v/>
      </c>
      <c r="K74" s="37"/>
      <c r="L74" s="37" t="str">
        <f>IFERROR(VLOOKUP(D74,DB!A:I,9,0),"")</f>
        <v/>
      </c>
    </row>
    <row r="75" spans="1:12">
      <c r="A75" s="37"/>
      <c r="B75" s="37" t="str">
        <f>IFERROR(VLOOKUP(D75,DB!A:K,11,0),"")</f>
        <v/>
      </c>
      <c r="C75" s="37"/>
      <c r="D75" s="37"/>
      <c r="E75" s="37"/>
      <c r="F75" s="38"/>
      <c r="G75" s="135">
        <f t="shared" ca="1" si="3"/>
        <v>45994.54515578704</v>
      </c>
      <c r="H75" s="38"/>
      <c r="I75" s="37" t="str">
        <f>IFERROR(VLOOKUP(D75,DB!A:F,6,0),"")</f>
        <v/>
      </c>
      <c r="J75" s="37" t="str">
        <f>IFERROR(VLOOKUP(D75,DB!A:G,7,0),"")</f>
        <v/>
      </c>
      <c r="K75" s="37"/>
      <c r="L75" s="37" t="str">
        <f>IFERROR(VLOOKUP(D75,DB!A:I,9,0),"")</f>
        <v/>
      </c>
    </row>
    <row r="76" spans="1:12">
      <c r="A76" s="37"/>
      <c r="B76" s="37" t="str">
        <f>IFERROR(VLOOKUP(D76,DB!A:K,11,0),"")</f>
        <v/>
      </c>
      <c r="C76" s="37"/>
      <c r="D76" s="37"/>
      <c r="E76" s="37"/>
      <c r="F76" s="38"/>
      <c r="G76" s="135">
        <f t="shared" ca="1" si="3"/>
        <v>45994.54515578704</v>
      </c>
      <c r="H76" s="38"/>
      <c r="I76" s="37" t="str">
        <f>IFERROR(VLOOKUP(D76,DB!A:F,6,0),"")</f>
        <v/>
      </c>
      <c r="J76" s="37" t="str">
        <f>IFERROR(VLOOKUP(D76,DB!A:G,7,0),"")</f>
        <v/>
      </c>
      <c r="K76" s="37"/>
      <c r="L76" s="37" t="str">
        <f>IFERROR(VLOOKUP(D76,DB!A:I,9,0),"")</f>
        <v/>
      </c>
    </row>
    <row r="77" spans="1:12">
      <c r="A77" s="37"/>
      <c r="B77" s="37" t="str">
        <f>IFERROR(VLOOKUP(D77,DB!A:K,11,0),"")</f>
        <v/>
      </c>
      <c r="C77" s="37"/>
      <c r="D77" s="37"/>
      <c r="E77" s="37"/>
      <c r="F77" s="38"/>
      <c r="G77" s="135">
        <f t="shared" ca="1" si="3"/>
        <v>45994.54515578704</v>
      </c>
      <c r="H77" s="38"/>
      <c r="I77" s="37" t="str">
        <f>IFERROR(VLOOKUP(D77,DB!A:F,6,0),"")</f>
        <v/>
      </c>
      <c r="J77" s="37" t="str">
        <f>IFERROR(VLOOKUP(D77,DB!A:G,7,0),"")</f>
        <v/>
      </c>
      <c r="K77" s="37"/>
      <c r="L77" s="37" t="str">
        <f>IFERROR(VLOOKUP(D77,DB!A:I,9,0),"")</f>
        <v/>
      </c>
    </row>
    <row r="78" spans="1:12">
      <c r="A78" s="37"/>
      <c r="B78" s="37" t="str">
        <f>IFERROR(VLOOKUP(D78,DB!A:K,11,0),"")</f>
        <v/>
      </c>
      <c r="C78" s="37"/>
      <c r="D78" s="37"/>
      <c r="E78" s="37"/>
      <c r="F78" s="38"/>
      <c r="G78" s="135">
        <f t="shared" ca="1" si="3"/>
        <v>45994.54515578704</v>
      </c>
      <c r="H78" s="38"/>
      <c r="I78" s="37" t="str">
        <f>IFERROR(VLOOKUP(D78,DB!A:F,6,0),"")</f>
        <v/>
      </c>
      <c r="J78" s="37" t="str">
        <f>IFERROR(VLOOKUP(D78,DB!A:G,7,0),"")</f>
        <v/>
      </c>
      <c r="K78" s="37"/>
      <c r="L78" s="37" t="str">
        <f>IFERROR(VLOOKUP(D78,DB!A:I,9,0),"")</f>
        <v/>
      </c>
    </row>
    <row r="79" spans="1:12">
      <c r="A79" s="37"/>
      <c r="B79" s="37" t="str">
        <f>IFERROR(VLOOKUP(D79,DB!A:K,11,0),"")</f>
        <v/>
      </c>
      <c r="C79" s="37"/>
      <c r="D79" s="37"/>
      <c r="E79" s="37"/>
      <c r="F79" s="38"/>
      <c r="G79" s="135">
        <f t="shared" ca="1" si="3"/>
        <v>45994.54515578704</v>
      </c>
      <c r="H79" s="38"/>
      <c r="I79" s="37" t="str">
        <f>IFERROR(VLOOKUP(D79,DB!A:F,6,0),"")</f>
        <v/>
      </c>
      <c r="J79" s="37" t="str">
        <f>IFERROR(VLOOKUP(D79,DB!A:G,7,0),"")</f>
        <v/>
      </c>
      <c r="K79" s="37"/>
      <c r="L79" s="37" t="str">
        <f>IFERROR(VLOOKUP(D79,DB!A:I,9,0),"")</f>
        <v/>
      </c>
    </row>
    <row r="80" spans="1:12">
      <c r="A80" s="37"/>
      <c r="B80" s="37" t="str">
        <f>IFERROR(VLOOKUP(D80,DB!A:K,11,0),"")</f>
        <v/>
      </c>
      <c r="C80" s="37"/>
      <c r="D80" s="37"/>
      <c r="E80" s="37"/>
      <c r="F80" s="38"/>
      <c r="G80" s="135">
        <f t="shared" ca="1" si="3"/>
        <v>45994.54515578704</v>
      </c>
      <c r="H80" s="38"/>
      <c r="I80" s="37" t="str">
        <f>IFERROR(VLOOKUP(D80,DB!A:F,6,0),"")</f>
        <v/>
      </c>
      <c r="J80" s="37" t="str">
        <f>IFERROR(VLOOKUP(D80,DB!A:G,7,0),"")</f>
        <v/>
      </c>
      <c r="K80" s="37"/>
      <c r="L80" s="37" t="str">
        <f>IFERROR(VLOOKUP(D80,DB!A:I,9,0),"")</f>
        <v/>
      </c>
    </row>
    <row r="81" spans="1:12">
      <c r="A81" s="150"/>
      <c r="B81" s="150" t="str">
        <f>IFERROR(VLOOKUP(D81,DB!A:K,11,0),"")</f>
        <v/>
      </c>
      <c r="C81" s="150"/>
      <c r="D81" s="150"/>
      <c r="E81" s="150"/>
      <c r="F81" s="151"/>
      <c r="G81" s="152">
        <f t="shared" ca="1" si="3"/>
        <v>45994.54515578704</v>
      </c>
      <c r="H81" s="151"/>
      <c r="I81" s="150" t="str">
        <f>IFERROR(VLOOKUP(D81,DB!A:F,6,0),"")</f>
        <v/>
      </c>
      <c r="J81" s="150" t="str">
        <f>IFERROR(VLOOKUP(D81,DB!A:G,7,0),"")</f>
        <v/>
      </c>
      <c r="K81" s="150"/>
      <c r="L81" s="150" t="str">
        <f>IFERROR(VLOOKUP(D81,DB!A:I,9,0),"")</f>
        <v/>
      </c>
    </row>
  </sheetData>
  <dataValidations count="2">
    <dataValidation allowBlank="1" showInputMessage="1" showErrorMessage="1" sqref="E1" xr:uid="{920C6338-E771-4DAE-8C89-92A9093EA4DE}"/>
    <dataValidation type="list" allowBlank="1" showInputMessage="1" showErrorMessage="1" sqref="E2:E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48"/>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39217</v>
      </c>
      <c r="B2" s="119" t="str">
        <f>IFERROR(VLOOKUP(D2,DB!A:K,11,0),"")</f>
        <v>R6</v>
      </c>
      <c r="C2" s="120">
        <v>2</v>
      </c>
      <c r="D2" s="119" t="s">
        <v>29079</v>
      </c>
      <c r="E2" s="142" t="s">
        <v>39106</v>
      </c>
      <c r="F2" s="121">
        <v>45994.474074074074</v>
      </c>
      <c r="G2" s="72">
        <f ca="1">IFERROR(NOW()-F2,"-")</f>
        <v>7.1081712965678889E-2</v>
      </c>
      <c r="H2" s="121">
        <v>45994.474074074074</v>
      </c>
      <c r="I2" s="119" t="str">
        <f>IFERROR(VLOOKUP(D2,DB!A:F,6,0),"")</f>
        <v>SCECO</v>
      </c>
      <c r="J2" s="119" t="str">
        <f>IFERROR(VLOOKUP(D2,DB!A:G,7,0),"")</f>
        <v>Dead</v>
      </c>
      <c r="K2" s="122" t="s">
        <v>39218</v>
      </c>
      <c r="L2" s="137" t="str">
        <f>IFERROR(VLOOKUP(D2,DB!A:I,9,0),"")</f>
        <v>Latis</v>
      </c>
    </row>
    <row r="3" spans="1:16382" ht="31.5" customHeight="1">
      <c r="A3" s="118"/>
      <c r="B3" s="119" t="str">
        <f>IFERROR(VLOOKUP(D3,DB!A:K,11,0),"")</f>
        <v/>
      </c>
      <c r="C3" s="120"/>
      <c r="D3" s="119" t="s">
        <v>39219</v>
      </c>
      <c r="E3" s="142"/>
      <c r="F3" s="121"/>
      <c r="G3" s="72">
        <f ca="1">IFERROR(NOW()-F3,"-")</f>
        <v>45994.54515578704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45994.54515578704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45994.54515578704</v>
      </c>
      <c r="H5" s="121"/>
      <c r="I5" s="119" t="str">
        <f>IFERROR(VLOOKUP(D5,DB!A:F,6,0),"")</f>
        <v/>
      </c>
      <c r="J5" s="119" t="str">
        <f>IFERROR(VLOOKUP(D5,DB!A:G,7,0),"")</f>
        <v/>
      </c>
      <c r="K5" s="122" t="s">
        <v>39219</v>
      </c>
      <c r="L5" s="137" t="str">
        <f>IFERROR(VLOOKUP(D5,DB!A:I,9,0),"")</f>
        <v/>
      </c>
    </row>
    <row r="6" spans="1:16382" ht="31.5" customHeight="1">
      <c r="A6" s="118"/>
      <c r="B6" s="119" t="str">
        <f>IFERROR(VLOOKUP(D6,DB!A:K,11,0),"")</f>
        <v/>
      </c>
      <c r="C6" s="120"/>
      <c r="D6" s="119"/>
      <c r="E6" s="142"/>
      <c r="F6" s="121"/>
      <c r="G6" s="72">
        <f ca="1">IFERROR(NOW()-F6,"-")</f>
        <v>45994.54515578704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45994.54515578704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45994.54515578704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45994.54515578704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45994.54515578704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45994.54515578704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45994.54515578704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45994.54515578704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45994.54515578704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45994.54515578704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45994.54515578704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45994.54515578704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45994.54515578704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45994.54515578704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45994.54515578704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45994.54515578704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45994.54515578704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45994.54515578704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45994.54515578704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45994.54515578704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45994.54515578704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45994.54515578704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45994.54515578704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45994.54515578704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45994.54515578704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45994.54515578704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45994.54515578704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45994.54515578704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45994.54515578704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45994.54515578704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45994.54515578704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45994.54515578704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45994.54515578704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45994.54515578704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45994.54515578704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45994.54515578704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45994.54515578704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45994.54515578704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45994.54515578704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45994.54515578704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45994.54515578704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45994.54515578704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45994.54515578704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45994.54515578704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45994.54515578704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45994.54515578704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45994.54515578704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45994.54515578704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45994.54515578704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45994.54515578704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45994.54515578704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45994.54515578704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45994.54515578704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45994.54515578704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45994.54515578704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45994.54515578704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45994.54515578704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45994.54515578704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45994.54515578704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45994.54515578704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45994.54515578704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45994.54515578704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45994.54515578704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45994.54515578704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45994.54515578704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45994.54515578704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45994.54515578704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45994.54515578704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45994.54515578704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45994.54515578704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45994.54515578704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45994.54515578704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45994.54515578704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45994.54515578704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45994.54515578704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45994.54515578704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45994.54515578704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45994.54515578704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45994.54515578704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45994.54515578704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45994.54515578704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45994.54515578704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45994.54515578704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45994.54515578704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45994.54515578704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45994.54515578704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45994.54515578704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45994.54515578704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45994.54515578704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45994.54515578704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45994.54515578704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45994.54515578704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45994.54515578704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45994.54515578704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45994.54515578704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45994.54515578704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45994.54515578704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45994.54515578704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45994.54515578704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45994.54515578704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45994.54515578704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45994.54515578704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45994.54515578704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45994.54515578704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45994.54515578704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45994.54515578704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45994.54515578704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45994.54515578704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45994.54515578704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45994.54515578704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45994.54515578704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45994.54515578704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45994.54515578704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45994.54515578704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45994.54515578704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45994.54515578704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45994.54515578704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45994.54515578704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45994.54515578704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45994.54515578704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45994.54515578704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45994.54515578704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45994.54515578704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45994.54515578704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45994.54515578704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45994.54515578704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45994.54515578704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45994.54515578704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45994.54515578704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45994.54515578704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45994.54515578704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45994.54515578704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45994.54515578704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45994.54515578704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45994.54515578704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45994.54515578704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45994.54515578704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45994.54515578704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45994.54515578704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45994.54515578704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45994.54515578704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45994.54515578704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45994.54515578704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45994.54515578704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45994.54515578704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45994.54515578704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45994.54515578704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45994.54515578704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45994.54515578704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45994.54515578704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45994.54515578704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45994.54515578704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45994.54515578704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45994.54515578704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45994.54515578704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45994.54515578704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45994.54515578704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45994.54515578704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45994.54515578704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45994.54515578704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45994.54515578704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45994.54515578704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45994.54515578704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45994.54515578704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45994.54515578704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45994.54515578704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45994.54515578704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45994.54515578704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45994.54515578704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45994.54515578704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45994.54515578704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45994.54515578704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45994.54515578704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45994.54515578704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45994.54515578704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45994.54515578704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45994.54515578704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45994.54515578704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45994.54515578704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45994.54515578704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45994.54515578704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45994.54515578704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45994.54515578704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45994.54515578704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45994.54515578704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45994.54515578704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45994.54515578704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45994.54515578704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45994.54515578704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45994.54515578704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45994.54515578704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45994.54515578704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45994.54515578704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45994.54515578704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45994.54515578704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45994.54515578704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45994.54515578704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45994.54515578704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45994.54515578704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45994.54515578704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45994.54515578704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45994.54515578704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45994.54515578704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45994.54515578704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45994.54515578704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45994.54515578704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45994.54515578704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45994.54515578704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45994.54515578704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45994.54515578704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45994.54515578704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45994.54515578704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45994.54515578704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45994.54515578704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45994.54515578704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45994.54515578704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45994.54515578704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45994.54515578704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45994.54515578704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45994.54515578704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45994.54515578704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45994.54515578704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45994.54515578704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45994.54515578704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45994.54515578704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45994.54515578704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45994.54515578704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45994.54515578704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45994.54515578704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45994.54515578704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45994.54515578704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45994.54515578704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45994.54515578704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45994.54515578704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45994.54515578704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45994.54515578704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45994.54515578704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45994.54515578704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45994.54515578704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45994.54515578704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45994.54515578704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45994.54515578704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45994.54515578704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45994.54515578704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45994.54515578704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45994.54515578704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45994.54515578704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45994.54515578704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45994.54515578704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45994.54515578704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45994.54515578704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45994.54515578704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45994.54515578704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45994.54515578704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45994.54515578704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45994.54515578704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45994.54515578704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45994.54515578704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45994.54515578704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45994.54515578704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45994.54515578704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45994.54515578704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45994.54515578704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45994.54515578704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45994.54515578704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45994.54515578704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45994.54515578704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45994.54515578704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45994.54515578704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45994.54515578704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45994.54515578704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45994.54515578704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45994.54515578704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45994.54515578704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45994.54515578704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45994.54515578704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45994.54515578704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45994.54515578704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45994.54515578704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45994.54515578704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45994.54515578704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45994.54515578704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45994.54515578704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45994.54515578704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45994.54515578704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45994.54515578704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45994.54515578704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45994.54515578704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45994.54515578704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45994.54515578704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45994.54515578704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45994.54515578704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45994.54515578704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45994.54515578704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45994.54515578704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45994.54515578704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45994.54515578704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45994.54515578704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45994.54515578704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45994.54515578704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45994.54515578704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45994.54515578704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45994.54515578704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45994.54515578704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45994.54515578704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45994.54515578704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45994.54515578704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45994.54515578704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45994.54515578704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45994.54515578704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45994.54515578704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45994.54515578704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45994.54515578704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45994.54515578704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45994.54515578704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45994.54515578704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45994.54515578704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45994.54515578704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45994.54515578704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45994.54515578704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45994.54515578704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45994.54515578704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45994.54515578704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45994.54515578704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45994.54515578704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45994.54515578704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45994.54515578704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45994.54515578704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45994.54515578704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45994.54515578704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45994.54515578704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45994.54515578704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45994.54515578704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45994.54515578704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45994.54515578704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45994.54515578704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45994.54515578704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45994.54515578704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45994.54515578704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45994.54515578704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45994.54515578704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45994.54515578704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45994.54515578704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45994.54515578704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45994.54515578704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45994.54515578704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45994.54515578704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45994.54515578704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45994.54515578704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45994.54515578704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45994.54515578704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45994.54515578704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45994.54515578704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45994.54515578704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45994.54515578704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45994.54515578704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45994.54515578704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45994.54515578704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45994.54515578704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45994.54515578704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45994.54515578704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45994.54515578704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45994.54515578704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45994.54515578704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45994.54515578704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45994.54515578704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45994.54515578704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45994.54515578704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45994.54515578704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45994.54515578704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45994.54515578704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45994.54515578704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45994.54515578704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45994.54515578704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45994.54515578704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45994.54515578704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45994.54515578704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45994.54515578704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45994.54515578704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45994.54515578704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45994.54515578704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45994.54515578704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45994.54515578704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45994.54515578704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45994.54515578704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45994.54515578704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45994.54515578704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45994.54515578704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45994.54515578704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45994.54515578704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45994.54515578704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45994.54515578704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45994.54515578704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45994.54515578704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45994.54515578704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45994.54515578704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45994.54515578704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45994.54515578704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45994.54515578704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45994.54515578704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45994.54515578704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45994.54515578704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45994.54515578704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45994.54515578704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45994.54515578704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45994.54515578704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45994.54515578704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45994.54515578704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45994.54515578704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45994.54515578704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45994.54515578704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45994.54515578704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45994.54515578704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45994.54515578704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45994.54515578704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45994.54515578704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45994.54515578704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45994.54515578704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45994.54515578704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45994.54515578704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45994.54515578704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45994.54515578704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45994.54515578704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45994.54515578704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45994.54515578704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45994.54515578704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45994.54515578704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45994.54515578704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45994.54515578704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45994.54515578704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45994.54515578704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45994.54515578704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45994.54515578704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45994.54515578704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45994.54515578704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45994.54515578704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45994.54515578704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45994.54515578704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45994.54515578704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45994.54515578704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45994.54515578704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45994.54515578704</v>
      </c>
      <c r="H447" s="121"/>
      <c r="I447" s="119" t="str">
        <f>IFERROR(VLOOKUP(D447,DB!A:F,6,0),"")</f>
        <v/>
      </c>
      <c r="J447" s="119" t="str">
        <f>IFERROR(VLOOKUP(D447,DB!A:G,7,0),"")</f>
        <v/>
      </c>
      <c r="K447" s="122"/>
      <c r="L447" s="137" t="str">
        <f>IFERROR(VLOOKUP(D447,DB!A:I,9,0),"")</f>
        <v/>
      </c>
    </row>
    <row r="448" spans="1:12" ht="31.5" customHeight="1">
      <c r="A448" s="143"/>
      <c r="B448" s="144" t="str">
        <f>IFERROR(VLOOKUP(D448,DB!A:K,11,0),"")</f>
        <v/>
      </c>
      <c r="C448" s="145"/>
      <c r="D448" s="144"/>
      <c r="E448" s="142"/>
      <c r="F448" s="146"/>
      <c r="G448" s="147">
        <f ca="1">IFERROR(NOW()-F448,"-")</f>
        <v>45994.54515578704</v>
      </c>
      <c r="H448" s="146"/>
      <c r="I448" s="144" t="str">
        <f>IFERROR(VLOOKUP(D448,DB!A:F,6,0),"")</f>
        <v/>
      </c>
      <c r="J448" s="144" t="str">
        <f>IFERROR(VLOOKUP(D448,DB!A:G,7,0),"")</f>
        <v/>
      </c>
      <c r="K448" s="148"/>
      <c r="L448" s="149" t="str">
        <f>IFERROR(VLOOKUP(D448,DB!A:I,9,0),"")</f>
        <v/>
      </c>
    </row>
  </sheetData>
  <dataValidations count="2">
    <dataValidation allowBlank="1" showInputMessage="1" showErrorMessage="1" sqref="E1" xr:uid="{9E1BC488-8814-4F8A-8DBE-742B3278AB71}"/>
    <dataValidation type="list" allowBlank="1" showInputMessage="1" showErrorMessage="1" sqref="E2:E4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2025-12-03T10:05:34Z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