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463" documentId="13_ncr:1_{F6CB121F-512D-4AA6-A0C1-0FB36C537598}" xr6:coauthVersionLast="47" xr6:coauthVersionMax="47" xr10:uidLastSave="{A1203B28-8F35-499E-8701-9C1A7FC97C61}"/>
  <bookViews>
    <workbookView xWindow="-109" yWindow="-109" windowWidth="26301" windowHeight="14169" firstSheet="6"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2" l="1"/>
  <c r="G4" i="2"/>
  <c r="I4" i="2"/>
  <c r="J4" i="2"/>
  <c r="L4" i="2"/>
  <c r="B5" i="3"/>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3" i="1"/>
  <c r="B4" i="1"/>
  <c r="B5" i="1"/>
  <c r="B6" i="1"/>
  <c r="B7" i="1"/>
  <c r="B8" i="1"/>
  <c r="B9" i="1"/>
  <c r="B10" i="1"/>
  <c r="B11" i="1"/>
  <c r="B12" i="1"/>
  <c r="B13" i="1"/>
  <c r="B14" i="1"/>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3" i="5"/>
  <c r="J3" i="5"/>
  <c r="L3" i="5"/>
  <c r="B3" i="2"/>
  <c r="G3" i="2"/>
  <c r="I3" i="2"/>
  <c r="J3" i="2"/>
  <c r="L3" i="2"/>
  <c r="B2" i="1"/>
  <c r="L2" i="5"/>
  <c r="B2" i="4"/>
  <c r="I2" i="4"/>
  <c r="J2" i="4"/>
  <c r="L2" i="4"/>
  <c r="B2" i="3"/>
  <c r="B3" i="3"/>
  <c r="B4"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alcChain>
</file>

<file path=xl/sharedStrings.xml><?xml version="1.0" encoding="utf-8"?>
<sst xmlns="http://schemas.openxmlformats.org/spreadsheetml/2006/main" count="179013" uniqueCount="39098">
  <si>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</si>
  <si>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</si>
  <si>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</si>
  <si>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</si>
  <si>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</si>
  <si>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</si>
  <si>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</si>
  <si>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</si>
  <si>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</si>
  <si>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</si>
  <si>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</si>
  <si>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</si>
  <si>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</si>
  <si>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</si>
  <si>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</si>
  <si>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</si>
  <si>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</si>
  <si>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</si>
  <si>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</si>
  <si>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</si>
  <si>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</si>
  <si>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</si>
  <si>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</si>
  <si>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</si>
  <si>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</si>
  <si>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</si>
  <si>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</si>
  <si>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</si>
  <si>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</si>
  <si>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</si>
  <si>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</si>
  <si>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</si>
  <si>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</si>
  <si>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</si>
  <si>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</si>
  <si>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</si>
  <si>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</si>
  <si>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</si>
  <si>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</si>
  <si>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</si>
  <si>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</si>
  <si>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</si>
  <si>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</si>
  <si>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</si>
  <si>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</si>
  <si>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</si>
  <si>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</si>
  <si>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</si>
  <si>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</si>
  <si>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</si>
  <si>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</si>
  <si>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</si>
  <si>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</si>
  <si>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</si>
  <si>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</si>
  <si>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</si>
  <si>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</si>
  <si>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</si>
  <si>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</si>
  <si>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</si>
  <si>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</si>
  <si>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</si>
  <si>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</si>
  <si>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</si>
  <si>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</si>
  <si>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</si>
  <si>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</si>
  <si>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</si>
  <si>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</si>
  <si>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</si>
  <si>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</si>
  <si>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</si>
  <si>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</si>
  <si>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</si>
  <si>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</si>
  <si>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</si>
  <si>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</si>
  <si>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</si>
  <si>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</si>
  <si>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</si>
  <si>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</si>
  <si>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</si>
  <si>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</si>
  <si>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</si>
  <si>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</si>
  <si>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</si>
  <si>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</si>
  <si>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</si>
  <si>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</si>
  <si>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</si>
  <si>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</si>
  <si>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</si>
  <si>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</si>
  <si>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</si>
  <si>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</si>
  <si>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</si>
  <si>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</si>
  <si>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</si>
  <si>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</si>
  <si>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</si>
  <si>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</si>
  <si>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</si>
  <si>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</si>
  <si>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</si>
  <si>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</si>
  <si>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</si>
  <si>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</si>
  <si>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</si>
  <si>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</si>
  <si>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</si>
  <si>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</si>
  <si>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</si>
  <si>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</si>
  <si>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</si>
  <si>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</si>
  <si>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</si>
  <si>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</si>
  <si>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</si>
  <si>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</si>
  <si>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</si>
  <si>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</si>
  <si>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</si>
  <si>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</si>
  <si>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</si>
  <si>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</si>
  <si>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</si>
  <si>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</si>
  <si>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</si>
  <si>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</si>
  <si>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</si>
  <si>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</si>
  <si>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</si>
  <si>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</si>
  <si>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</si>
  <si>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</si>
  <si>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</si>
  <si>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</si>
  <si>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</si>
  <si>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</si>
  <si>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</si>
  <si>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</si>
  <si>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</si>
  <si>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</si>
  <si>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</si>
  <si>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</si>
  <si>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</si>
  <si>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</si>
  <si>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</si>
  <si>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</si>
  <si>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</si>
  <si>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</si>
  <si>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</si>
  <si>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</si>
  <si>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</si>
  <si>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</si>
  <si>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</si>
  <si>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</si>
  <si>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</si>
  <si>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</si>
  <si>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</si>
  <si>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</si>
  <si>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</si>
  <si>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</si>
  <si>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</si>
  <si>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</si>
  <si>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</si>
  <si>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</si>
  <si>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</si>
  <si>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</si>
  <si>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</si>
  <si>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</si>
  <si>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</si>
  <si>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</si>
  <si>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</si>
  <si>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</si>
  <si>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</si>
  <si>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</si>
  <si>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</si>
  <si>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</si>
  <si>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</si>
  <si>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</si>
  <si>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</si>
  <si>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</si>
  <si>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</si>
  <si>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</si>
  <si>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</si>
  <si>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</si>
  <si>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</si>
  <si>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</si>
  <si>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</si>
  <si>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</si>
  <si>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</si>
  <si>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</si>
  <si>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</si>
  <si>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</si>
  <si>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</si>
  <si>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</si>
  <si>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</si>
  <si>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</si>
  <si>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</si>
  <si>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</si>
  <si>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</si>
  <si>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</si>
  <si>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</si>
  <si>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</si>
  <si>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</si>
  <si>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</si>
  <si>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</si>
  <si>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</si>
  <si>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</si>
  <si>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</si>
  <si>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</si>
  <si>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</si>
  <si>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</si>
  <si>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</si>
  <si>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</si>
  <si>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</si>
  <si>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</si>
  <si>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</si>
  <si>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</si>
  <si>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</si>
  <si>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</si>
  <si>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</si>
  <si>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</si>
  <si>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</si>
  <si>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</si>
  <si>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</si>
  <si>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</si>
  <si>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</si>
  <si>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</si>
  <si>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</si>
  <si>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</si>
  <si>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</si>
  <si>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</si>
  <si>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</si>
  <si>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</si>
  <si>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</si>
  <si>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</si>
  <si>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</si>
  <si>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</si>
  <si>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</si>
  <si>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</si>
  <si>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</si>
  <si>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</si>
  <si>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</si>
  <si>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</si>
  <si>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</si>
  <si>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</si>
  <si>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</si>
  <si>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</si>
  <si>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</si>
  <si>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</si>
  <si>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</si>
  <si>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</si>
  <si>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</si>
  <si>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</si>
  <si>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</si>
  <si>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</si>
  <si>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</si>
  <si>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</si>
  <si>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</si>
  <si>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</si>
  <si>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</si>
  <si>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</si>
  <si>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</si>
  <si>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</si>
  <si>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</si>
  <si>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</si>
  <si>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</si>
  <si>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</si>
  <si>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</si>
  <si>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</si>
  <si>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</si>
  <si>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</si>
  <si>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</si>
  <si>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</si>
  <si>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</si>
  <si>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</si>
  <si>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</si>
  <si>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</si>
  <si>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</si>
  <si>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</si>
  <si>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</si>
  <si>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</si>
  <si>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</si>
  <si>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</si>
  <si>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</si>
  <si>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</si>
  <si>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</si>
  <si>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</si>
  <si>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</si>
  <si>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</si>
  <si>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</si>
  <si>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</si>
  <si>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</si>
  <si>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</si>
  <si>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</si>
  <si>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</si>
  <si>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</si>
  <si>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</si>
  <si>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</si>
  <si>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</si>
  <si>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</si>
  <si>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</si>
  <si>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</si>
  <si>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</si>
  <si>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</si>
  <si>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</si>
  <si>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</si>
  <si>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</si>
  <si>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</si>
  <si>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</si>
  <si>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</si>
  <si>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</si>
  <si>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</si>
  <si>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</si>
  <si>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</si>
  <si>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</si>
  <si>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</si>
  <si>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</si>
  <si>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</si>
  <si>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</si>
  <si>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</si>
  <si>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</si>
  <si>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</si>
  <si>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</si>
  <si>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</si>
  <si>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</si>
  <si>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</si>
  <si>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</si>
  <si>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</si>
  <si>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</si>
  <si>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</si>
  <si>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</si>
  <si>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</si>
  <si>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</si>
  <si>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</si>
  <si>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</si>
  <si>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</si>
  <si>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</si>
  <si>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</si>
  <si>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</si>
  <si>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</si>
  <si>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</si>
  <si>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</si>
  <si>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</si>
  <si>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</si>
  <si>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</si>
  <si>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</si>
  <si>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</si>
  <si>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</si>
  <si>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</si>
  <si>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</si>
  <si>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</si>
  <si>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</si>
  <si>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</si>
  <si>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</si>
  <si>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</si>
  <si>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</si>
  <si>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</si>
  <si>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</si>
  <si>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</si>
  <si>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</si>
  <si>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</si>
  <si>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</si>
  <si>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</si>
  <si>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</si>
  <si>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</si>
  <si>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</si>
  <si>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</si>
  <si>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</si>
  <si>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</si>
  <si>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</si>
  <si>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</si>
  <si>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</si>
  <si>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</si>
  <si>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</si>
  <si>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</si>
  <si>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</si>
  <si>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</si>
  <si>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</si>
  <si>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</si>
  <si>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</si>
  <si>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</si>
  <si>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</si>
  <si>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</si>
  <si>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</si>
  <si>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</si>
  <si>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</si>
  <si>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</si>
  <si>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</si>
  <si>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</si>
  <si>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</si>
  <si>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</si>
  <si>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</si>
  <si>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</si>
  <si>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</si>
  <si>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</si>
  <si>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</si>
  <si>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</si>
  <si>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</si>
  <si>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</si>
  <si>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</si>
  <si>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</si>
  <si>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</si>
  <si>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</si>
  <si>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</si>
  <si>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</si>
  <si>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</si>
  <si>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</si>
  <si>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</si>
  <si>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</si>
  <si>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</si>
  <si>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</si>
  <si>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</si>
  <si>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</si>
  <si>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</si>
  <si>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</si>
  <si>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</si>
  <si>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</si>
  <si>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</si>
  <si>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</si>
  <si>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</si>
  <si>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</si>
  <si>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</si>
  <si>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</si>
  <si>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</si>
  <si>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</si>
  <si>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</si>
  <si>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</si>
  <si>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</si>
  <si>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</si>
  <si>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</si>
  <si>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</si>
  <si>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</si>
  <si>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</si>
  <si>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</si>
  <si>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</si>
  <si>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</si>
  <si>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</si>
  <si>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</si>
  <si>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</si>
  <si>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</si>
  <si>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</si>
  <si>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</si>
  <si>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</si>
  <si>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</si>
  <si>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</si>
  <si>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</si>
  <si>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</si>
  <si>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</si>
  <si>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</si>
  <si>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</si>
  <si>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</si>
  <si>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</si>
  <si>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</si>
  <si>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</si>
  <si>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</si>
  <si>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</si>
  <si>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</si>
  <si>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</si>
  <si>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</si>
  <si>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</si>
  <si>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</si>
  <si>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</si>
  <si>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</si>
  <si>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</si>
  <si>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</si>
  <si>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</si>
  <si>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</si>
  <si>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</si>
  <si>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</si>
  <si>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</si>
  <si>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</si>
  <si>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</si>
  <si>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</si>
  <si>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</si>
  <si>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</si>
  <si>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</si>
  <si>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</si>
  <si>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</si>
  <si>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</si>
  <si>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</si>
  <si>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</si>
  <si>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</si>
  <si>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</si>
  <si>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</si>
  <si>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</si>
  <si>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</si>
  <si>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</si>
  <si>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</si>
  <si>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</si>
  <si>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</si>
  <si>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</si>
  <si>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</si>
  <si>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</si>
  <si>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</si>
  <si>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</si>
  <si>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</si>
  <si>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</si>
  <si>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</si>
  <si>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</si>
  <si>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</si>
  <si>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</si>
  <si>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</si>
  <si>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</si>
  <si>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</si>
  <si>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</si>
  <si>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</si>
  <si>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</si>
  <si>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</si>
  <si>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</si>
  <si>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</si>
  <si>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</si>
  <si>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</si>
  <si>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</si>
  <si>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</si>
  <si>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</si>
  <si>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</si>
  <si>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</si>
  <si>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</si>
  <si>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</si>
  <si>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</si>
  <si>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</si>
  <si>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</si>
  <si>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</si>
  <si>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</si>
  <si>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</si>
  <si>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</si>
  <si>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</si>
  <si>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</si>
  <si>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</si>
  <si>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</si>
  <si>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</si>
  <si>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</si>
  <si>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</si>
  <si>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</si>
  <si>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</si>
  <si>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</si>
  <si>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</si>
  <si>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</si>
  <si>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</si>
  <si>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</si>
  <si>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</si>
  <si>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</si>
  <si>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</si>
  <si>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</si>
  <si>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</si>
  <si>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</si>
  <si>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</si>
  <si>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</si>
  <si>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</si>
  <si>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</si>
  <si>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</si>
  <si>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</si>
  <si>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</si>
  <si>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</si>
  <si>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</si>
  <si>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</si>
  <si>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</si>
  <si>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</si>
  <si>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</si>
  <si>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</si>
  <si>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</si>
  <si>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</si>
  <si>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</si>
  <si>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</si>
  <si>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</si>
  <si>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</si>
  <si>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</si>
  <si>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</si>
  <si>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</si>
  <si>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</si>
  <si>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</si>
  <si>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</si>
  <si>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</si>
  <si>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</si>
  <si>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</si>
  <si>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</si>
  <si>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</si>
  <si>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</si>
  <si>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</si>
  <si>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</si>
  <si>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</si>
  <si>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</si>
  <si>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</si>
  <si>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</si>
  <si>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</si>
  <si>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</si>
  <si>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</si>
  <si>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</si>
  <si>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</si>
  <si>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</si>
  <si>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</si>
  <si>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</si>
  <si>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</si>
  <si>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</si>
  <si>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</si>
  <si>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</si>
  <si>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</si>
  <si>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</si>
  <si>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</si>
  <si>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</si>
  <si>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</si>
  <si>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</si>
  <si>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</si>
  <si>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</si>
  <si>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</si>
  <si>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</si>
  <si>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</si>
  <si>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</si>
  <si>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</si>
  <si>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</si>
  <si>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</si>
  <si>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</si>
  <si>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</si>
  <si>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</si>
  <si>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</si>
  <si>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</si>
  <si>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</si>
  <si>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</si>
  <si>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</si>
  <si>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</si>
  <si>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</si>
  <si>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</si>
  <si>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</si>
  <si>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</si>
  <si>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</si>
  <si>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</si>
  <si>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</si>
  <si>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</si>
  <si>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</si>
  <si>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</si>
  <si>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</si>
  <si>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</si>
  <si>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</si>
  <si>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</si>
  <si>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</si>
  <si>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</si>
  <si>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</si>
  <si>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</si>
  <si>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</si>
  <si>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</si>
  <si>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</si>
  <si>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</si>
  <si>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</si>
  <si>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</si>
  <si>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</si>
  <si>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</si>
  <si>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</si>
  <si>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</si>
  <si>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</si>
  <si>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</si>
  <si>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</si>
  <si>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</si>
  <si>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</si>
  <si>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</si>
  <si>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</si>
  <si>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</si>
  <si>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</si>
  <si>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</si>
  <si>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</si>
  <si>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</si>
  <si>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</si>
  <si>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</si>
  <si>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</si>
  <si>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</si>
  <si>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</si>
  <si>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</si>
  <si>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</si>
  <si>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</si>
  <si>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</si>
  <si>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</si>
  <si>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</si>
  <si>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</si>
  <si>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</si>
  <si>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</si>
  <si>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</si>
  <si>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</si>
  <si>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</si>
  <si>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</si>
  <si>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</si>
  <si>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</si>
  <si>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</si>
  <si>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</si>
  <si>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</si>
  <si>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</si>
  <si>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</si>
  <si>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</si>
  <si>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</si>
  <si>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</si>
  <si>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</si>
  <si>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</si>
  <si>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</si>
  <si>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</si>
  <si>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</si>
  <si>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</si>
  <si>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</si>
  <si>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</si>
  <si>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</si>
  <si>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</si>
  <si>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</si>
  <si>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</si>
  <si>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</si>
  <si>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</si>
  <si>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</si>
  <si>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</si>
  <si>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</si>
  <si>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</si>
  <si>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</si>
  <si>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</si>
  <si>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</si>
  <si>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</si>
  <si>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</si>
  <si>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</si>
  <si>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</si>
  <si>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</si>
  <si>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</si>
  <si>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</si>
  <si>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</si>
  <si>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</si>
  <si>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</si>
  <si>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</si>
  <si>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</si>
  <si>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</si>
  <si>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</si>
  <si>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</si>
  <si>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</si>
  <si>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</si>
  <si>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</si>
  <si>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</si>
  <si>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</si>
  <si>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</si>
  <si>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</si>
  <si>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</si>
  <si>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</si>
  <si>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</si>
  <si>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</si>
  <si>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</si>
  <si>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</si>
  <si>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</si>
  <si>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</si>
  <si>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</si>
  <si>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</si>
  <si>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</si>
  <si>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</si>
  <si>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</si>
  <si>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</si>
  <si>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</si>
  <si>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</si>
  <si>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</si>
  <si>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</si>
  <si>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</si>
  <si>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</si>
  <si>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</si>
  <si>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</si>
  <si>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</si>
  <si>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</si>
  <si>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</si>
  <si>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</si>
  <si>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</si>
  <si>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</si>
  <si>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</si>
  <si>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</si>
  <si>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</si>
  <si>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</si>
  <si>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</si>
  <si>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</si>
  <si>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</si>
  <si>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</si>
  <si>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</si>
  <si>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</si>
  <si>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</si>
  <si>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</si>
  <si>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</si>
  <si>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</si>
  <si>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</si>
  <si>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</si>
  <si>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</si>
  <si>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</si>
  <si>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</si>
  <si>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</si>
  <si>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</si>
  <si>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</si>
  <si>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</si>
  <si>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</si>
  <si>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</si>
  <si>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</si>
  <si>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</si>
  <si>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</si>
  <si>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</si>
  <si>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</si>
  <si>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</si>
  <si>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</si>
  <si>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</si>
  <si>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</si>
  <si>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</si>
  <si>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</si>
  <si>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</si>
  <si>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</si>
  <si>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</si>
  <si>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</si>
  <si>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</si>
  <si>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</si>
  <si>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</si>
  <si>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</si>
  <si>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</si>
  <si>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</si>
  <si>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</si>
  <si>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</si>
  <si>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</si>
  <si>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</si>
  <si>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</si>
  <si>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</si>
  <si>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</si>
  <si>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</si>
  <si>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</si>
  <si>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</si>
  <si>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</si>
  <si>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</si>
  <si>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</si>
  <si>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</si>
  <si>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</si>
  <si>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</si>
  <si>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</si>
  <si>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</si>
  <si>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</si>
  <si>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</si>
  <si>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</si>
  <si>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</si>
  <si>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</si>
  <si>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</si>
  <si>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</si>
  <si>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</si>
  <si>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</si>
  <si>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</si>
  <si>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</si>
  <si>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</si>
  <si>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</si>
  <si>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</si>
  <si>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</si>
  <si>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</si>
  <si>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</si>
  <si>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</si>
  <si>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</si>
  <si>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</si>
  <si>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</si>
  <si>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</si>
  <si>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</si>
  <si>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</si>
  <si>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</si>
  <si>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</si>
  <si>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</si>
  <si>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</si>
  <si>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</si>
  <si>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</si>
  <si>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</si>
  <si>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</si>
  <si>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</si>
  <si>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</si>
  <si>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</si>
  <si>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</si>
  <si>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</si>
  <si>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</si>
  <si>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</si>
  <si>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</si>
  <si>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</si>
  <si>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</si>
  <si>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</si>
  <si>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</si>
  <si>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</si>
  <si>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</si>
  <si>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</si>
  <si>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</si>
  <si>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</si>
  <si>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</si>
  <si>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</si>
  <si>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</si>
  <si>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</si>
  <si>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</si>
  <si>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</si>
  <si>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</si>
  <si>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</si>
  <si>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</si>
  <si>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</si>
  <si>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</si>
  <si>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</si>
  <si>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</si>
  <si>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</si>
  <si>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</si>
  <si>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</si>
  <si>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</si>
  <si>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</si>
  <si>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</si>
  <si>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</si>
  <si>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</si>
  <si>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</si>
  <si>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</si>
  <si>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</si>
  <si>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</si>
  <si>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</si>
  <si>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</si>
  <si>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</si>
  <si>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</si>
  <si>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</si>
  <si>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</si>
  <si>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</si>
  <si>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</si>
  <si>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</si>
  <si>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</si>
  <si>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</si>
  <si>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</si>
  <si>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</si>
  <si>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</si>
  <si>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</si>
  <si>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</si>
  <si>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</si>
  <si>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</si>
  <si>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</si>
  <si>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</si>
  <si>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</si>
  <si>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</si>
  <si>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</si>
  <si>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</si>
  <si>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</si>
  <si>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</si>
  <si>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</si>
  <si>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</si>
  <si>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</si>
  <si>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</si>
  <si>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</si>
  <si>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</si>
  <si>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</si>
  <si>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</si>
  <si>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</si>
  <si>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</si>
  <si>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</si>
  <si>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</si>
  <si>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</si>
  <si>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</si>
  <si>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</si>
  <si>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</si>
  <si>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</si>
  <si>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</si>
  <si>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</si>
  <si>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</si>
  <si>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</si>
  <si>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</si>
  <si>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</si>
  <si>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</si>
  <si>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</si>
  <si>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</si>
  <si>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</si>
  <si>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</si>
  <si>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</si>
  <si>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</si>
  <si>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</si>
  <si>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</si>
  <si>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</si>
  <si>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</si>
  <si>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</si>
  <si>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</si>
  <si>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</si>
  <si>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</si>
  <si>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</si>
  <si>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</si>
  <si>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</si>
  <si>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</si>
  <si>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</si>
  <si>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</si>
  <si>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</si>
  <si>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</si>
  <si>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</si>
  <si>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</si>
  <si>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</si>
  <si>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</si>
  <si>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</si>
  <si>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</si>
  <si>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</si>
  <si>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</si>
  <si>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</si>
  <si>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</si>
  <si>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</si>
  <si>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</si>
  <si>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</si>
  <si>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</si>
  <si>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</si>
  <si>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</si>
  <si>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</si>
  <si>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</si>
  <si>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</si>
  <si>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</si>
  <si>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</si>
  <si>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</si>
  <si>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</si>
  <si>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</si>
  <si>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</si>
  <si>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</si>
  <si>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</si>
  <si>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</si>
  <si>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</si>
  <si>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</si>
  <si>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</si>
  <si>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</si>
  <si>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</si>
  <si>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</si>
  <si>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</si>
  <si>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</si>
  <si>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</si>
  <si>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</si>
  <si>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</si>
  <si>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</si>
  <si>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</si>
  <si>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</si>
  <si>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</si>
  <si>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</si>
  <si>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</si>
  <si>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</si>
  <si>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</si>
  <si>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</si>
  <si>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</si>
  <si>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</si>
  <si>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</si>
  <si>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</si>
  <si>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</si>
  <si>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</si>
  <si>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</si>
  <si>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</si>
  <si>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</si>
  <si>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</si>
  <si>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</si>
  <si>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</si>
  <si>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</si>
  <si>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</si>
  <si>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</si>
  <si>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</si>
  <si>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</si>
  <si>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</si>
  <si>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</si>
  <si>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</si>
  <si>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</si>
  <si>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</si>
  <si>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</si>
  <si>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</si>
  <si>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</si>
  <si>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</si>
  <si>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</si>
  <si>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</si>
  <si>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</si>
  <si>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</si>
  <si>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</si>
  <si>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</si>
  <si>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</si>
  <si>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</si>
  <si>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</si>
  <si>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</si>
  <si>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</si>
  <si>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</si>
  <si>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</si>
  <si>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</si>
  <si>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</si>
  <si>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</si>
  <si>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</si>
  <si>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</si>
  <si>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</si>
  <si>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</si>
  <si>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</si>
  <si>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</si>
  <si>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</si>
  <si>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</si>
  <si>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</si>
  <si>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</si>
  <si>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</si>
  <si>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</si>
  <si>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</si>
  <si>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</si>
  <si>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</si>
  <si>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</si>
  <si>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</si>
  <si>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</si>
  <si>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</si>
  <si>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</si>
  <si>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</si>
  <si>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</si>
  <si>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</si>
  <si>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</si>
  <si>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</si>
  <si>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</si>
  <si>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</si>
  <si>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</si>
  <si>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</si>
  <si>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</si>
  <si>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</si>
  <si>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</si>
  <si>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</si>
  <si>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</si>
  <si>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</si>
  <si>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</si>
  <si>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</si>
  <si>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</si>
  <si>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</si>
  <si>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</si>
  <si>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</si>
  <si>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</si>
  <si>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</si>
  <si>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</si>
  <si>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</si>
  <si>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</si>
  <si>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</si>
  <si>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</si>
  <si>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</si>
  <si>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</si>
  <si>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</si>
  <si>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</si>
  <si>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</si>
  <si>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</si>
  <si>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</si>
  <si>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</si>
  <si>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</si>
  <si>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</si>
  <si>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</si>
  <si>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</si>
  <si>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</si>
  <si>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</si>
  <si>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</si>
  <si>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</si>
  <si>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</si>
  <si>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</si>
  <si>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</si>
  <si>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</si>
  <si>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</si>
  <si>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</si>
  <si>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</si>
  <si>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</si>
  <si>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</si>
  <si>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</si>
  <si>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</si>
  <si>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</si>
  <si>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</si>
  <si>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</si>
  <si>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</si>
  <si>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</si>
  <si>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</si>
  <si>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</si>
  <si>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</si>
  <si>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</si>
  <si>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</si>
  <si>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</si>
  <si>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</si>
  <si>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</si>
  <si>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</si>
  <si>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</si>
  <si>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</si>
  <si>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</si>
  <si>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</si>
  <si>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</si>
  <si>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</si>
  <si>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</si>
  <si>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</si>
  <si>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</si>
  <si>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</si>
  <si>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</si>
  <si>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</si>
  <si>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</si>
  <si>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</si>
  <si>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</si>
  <si>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</si>
  <si>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</si>
  <si>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</si>
  <si>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</si>
  <si>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</si>
  <si>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</si>
  <si>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</si>
  <si>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</si>
  <si>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</si>
  <si>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</si>
  <si>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</si>
  <si>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</si>
  <si>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</si>
  <si>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</si>
  <si>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</si>
  <si>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</si>
  <si>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</si>
  <si>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</si>
  <si>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</si>
  <si>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</si>
  <si>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</si>
  <si>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</si>
  <si>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</si>
  <si>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</si>
  <si>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</si>
  <si>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</si>
  <si>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</si>
  <si>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</si>
  <si>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</si>
  <si>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</si>
  <si>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</si>
  <si>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</si>
  <si>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</si>
  <si>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</si>
  <si>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</si>
  <si>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</si>
  <si>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</si>
  <si>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</si>
  <si>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</si>
  <si>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</si>
  <si>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</si>
  <si>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</si>
  <si>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</si>
  <si>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</si>
  <si>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</si>
  <si>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</si>
  <si>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</si>
  <si>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</si>
  <si>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</si>
  <si>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</si>
  <si>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</si>
  <si>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</si>
  <si>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</si>
  <si>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</si>
  <si>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</si>
  <si>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</si>
  <si>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</si>
  <si>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</si>
  <si>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</si>
  <si>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</si>
  <si>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</si>
  <si>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</si>
  <si>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</si>
  <si>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</si>
  <si>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</si>
  <si>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</si>
  <si>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</si>
  <si>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</si>
  <si>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</si>
  <si>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</si>
  <si>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</si>
  <si>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</si>
  <si>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</si>
  <si>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</si>
  <si>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</si>
  <si>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</si>
  <si>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</si>
  <si>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</si>
  <si>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</si>
  <si>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</si>
  <si>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</si>
  <si>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</si>
  <si>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</si>
  <si>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</si>
  <si>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</si>
  <si>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</si>
  <si>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</si>
  <si>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</si>
  <si>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</si>
  <si>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</si>
  <si>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</si>
  <si>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</si>
  <si>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</si>
  <si>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</si>
  <si>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</si>
  <si>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</si>
  <si>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</si>
  <si>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</si>
  <si>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</si>
  <si>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</si>
  <si>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</si>
  <si>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</si>
  <si>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</si>
  <si>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</si>
  <si>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</si>
  <si>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</si>
  <si>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</si>
  <si>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</si>
  <si>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</si>
  <si>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</si>
  <si>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</si>
  <si>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</si>
  <si>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</si>
  <si>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</si>
  <si>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</si>
  <si>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</si>
  <si>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</si>
  <si>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</si>
  <si>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</si>
  <si>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</si>
  <si>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</si>
  <si>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</si>
  <si>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</si>
  <si>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</si>
  <si>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</si>
  <si>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</si>
  <si>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</si>
  <si>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</si>
  <si>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</si>
  <si>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</si>
  <si>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</si>
  <si>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</si>
  <si>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</si>
  <si>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</si>
  <si>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</si>
  <si>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</si>
  <si>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</si>
  <si>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</si>
  <si>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</si>
  <si>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</si>
  <si>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</si>
  <si>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</si>
  <si>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</si>
  <si>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</si>
  <si>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</si>
  <si>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</si>
  <si>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</si>
  <si>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</si>
  <si>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</si>
  <si>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</si>
  <si>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</si>
  <si>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</si>
  <si>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</si>
  <si>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</si>
  <si>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</si>
  <si>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</si>
  <si>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</si>
  <si>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</si>
  <si>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</si>
  <si>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</si>
  <si>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</si>
  <si>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</si>
  <si>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</si>
  <si>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</si>
  <si>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</si>
  <si>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</si>
  <si>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</si>
  <si>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</si>
  <si>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</si>
  <si>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</si>
  <si>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</si>
  <si>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</si>
  <si>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</si>
  <si>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</si>
  <si>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</si>
  <si>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</si>
  <si>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</si>
  <si>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</si>
  <si>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</si>
  <si>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</si>
  <si>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</si>
  <si>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</si>
  <si>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</si>
  <si>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</si>
  <si>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</si>
  <si>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</si>
  <si>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</si>
  <si>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</si>
  <si>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</si>
  <si>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</si>
  <si>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</si>
  <si>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</si>
  <si>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</si>
  <si>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</si>
  <si>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</si>
  <si>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</si>
  <si>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</si>
  <si>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</si>
  <si>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</si>
  <si>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</si>
  <si>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</si>
  <si>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</si>
  <si>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</si>
  <si>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</si>
  <si>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</si>
  <si>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</si>
  <si>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</si>
  <si>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</si>
  <si>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</si>
  <si>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</si>
  <si>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</si>
  <si>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</si>
  <si>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</si>
  <si>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</si>
  <si>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</si>
  <si>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</si>
  <si>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</si>
  <si>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</si>
  <si>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</si>
  <si>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</si>
  <si>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</si>
  <si>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</si>
  <si>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</si>
  <si>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</si>
  <si>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</si>
  <si>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</si>
  <si>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</si>
  <si>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</si>
  <si>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</si>
  <si>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</si>
  <si>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</si>
  <si>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</si>
  <si>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</si>
  <si>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</si>
  <si>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</si>
  <si>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</si>
  <si>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</si>
  <si>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</si>
  <si>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</si>
  <si>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</si>
  <si>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</si>
  <si>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</si>
  <si>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</si>
  <si>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</si>
  <si>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</si>
  <si>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</si>
  <si>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</si>
  <si>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</si>
  <si>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</si>
  <si>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</si>
  <si>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</si>
  <si>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</si>
  <si>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</si>
  <si>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</si>
  <si>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</si>
  <si>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</si>
  <si>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</si>
  <si>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</si>
  <si>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</si>
  <si>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</si>
  <si>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</si>
  <si>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</si>
  <si>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</si>
  <si>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</si>
  <si>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</si>
  <si>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</si>
  <si>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</si>
  <si>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</si>
  <si>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</si>
  <si>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</si>
  <si>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</si>
  <si>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</si>
  <si>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</si>
  <si>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</si>
  <si>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</si>
  <si>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</si>
  <si>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</si>
  <si>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</si>
  <si>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</si>
  <si>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</si>
  <si>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</si>
  <si>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</si>
  <si>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</si>
  <si>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</si>
  <si>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</si>
  <si>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</si>
  <si>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</si>
  <si>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</si>
  <si>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</si>
  <si>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</si>
  <si>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</si>
  <si>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</si>
  <si>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</si>
  <si>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</si>
  <si>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</si>
  <si>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</si>
  <si>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</si>
  <si>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</si>
  <si>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</si>
  <si>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</si>
  <si>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</si>
  <si>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</si>
  <si>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</si>
  <si>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</si>
  <si>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</si>
  <si>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</si>
  <si>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</si>
  <si>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</si>
  <si>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</si>
  <si>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</si>
  <si>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</si>
  <si>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</si>
  <si>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</si>
  <si>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</si>
  <si>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</si>
  <si>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</si>
  <si>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</si>
  <si>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</si>
  <si>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</si>
  <si>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</si>
  <si>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</si>
  <si>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</si>
  <si>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</si>
  <si>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</si>
  <si>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</si>
  <si>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</si>
  <si>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</si>
  <si>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</si>
  <si>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</si>
  <si>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</si>
  <si>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</si>
  <si>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</si>
  <si>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</si>
  <si>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</si>
  <si>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</si>
  <si>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</si>
  <si>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</si>
  <si>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</si>
  <si>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</si>
  <si>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</si>
  <si>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</si>
  <si>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</si>
  <si>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</si>
  <si>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</si>
  <si>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</si>
  <si>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</si>
  <si>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</si>
  <si>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</si>
  <si>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</si>
  <si>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</si>
  <si>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</si>
  <si>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</si>
  <si>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</si>
  <si>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</si>
  <si>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</si>
  <si>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</si>
  <si>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</si>
  <si>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</si>
  <si>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</si>
  <si>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</si>
  <si>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</si>
  <si>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</si>
  <si>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</si>
  <si>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</si>
  <si>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</si>
  <si>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</si>
  <si>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</si>
  <si>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</si>
  <si>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</si>
  <si>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</si>
  <si>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</si>
  <si>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</si>
  <si>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</si>
  <si>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</si>
  <si>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</si>
  <si>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</si>
  <si>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</si>
  <si>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</si>
  <si>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</si>
  <si>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</si>
  <si>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</si>
  <si>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</si>
  <si>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</si>
  <si>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</si>
  <si>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</si>
  <si>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</si>
  <si>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</si>
  <si>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</si>
  <si>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</si>
  <si>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</si>
  <si>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</si>
  <si>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</si>
  <si>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</si>
  <si>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</si>
  <si>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</si>
  <si>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</si>
  <si>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</si>
  <si>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</si>
  <si>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</si>
  <si>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</si>
  <si>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</si>
  <si>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</si>
  <si>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</si>
  <si>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</si>
  <si>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</si>
  <si>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</si>
  <si>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</si>
  <si>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</si>
  <si>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</si>
  <si>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</si>
  <si>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</si>
  <si>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</si>
  <si>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</si>
  <si>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</si>
  <si>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</si>
  <si>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</si>
  <si>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</si>
  <si>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</si>
  <si>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</si>
  <si>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</si>
  <si>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</si>
  <si>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</si>
  <si>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</si>
  <si>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</si>
  <si>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</si>
  <si>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</si>
  <si>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</si>
  <si>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</si>
  <si>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</si>
  <si>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</si>
  <si>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</si>
  <si>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</si>
  <si>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</si>
  <si>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</si>
  <si>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</si>
  <si>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</si>
  <si>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</si>
  <si>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</si>
  <si>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</si>
  <si>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</si>
  <si>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</si>
  <si>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</si>
  <si>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</si>
  <si>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</si>
  <si>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</si>
  <si>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</si>
  <si>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</si>
  <si>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</si>
  <si>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</si>
  <si>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</si>
  <si>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</si>
  <si>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</si>
  <si>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</si>
  <si>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</si>
  <si>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</si>
  <si>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</si>
  <si>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</si>
  <si>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</si>
  <si>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</si>
  <si>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</si>
  <si>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</si>
  <si>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</si>
  <si>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</si>
  <si>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</si>
  <si>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</si>
  <si>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</si>
  <si>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</si>
  <si>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</si>
  <si>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</si>
  <si>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</si>
  <si>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</si>
  <si>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</si>
  <si>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</si>
  <si>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</si>
  <si>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</si>
  <si>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</si>
  <si>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</si>
  <si>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</si>
  <si>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</si>
  <si>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</si>
  <si>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</si>
  <si>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</si>
  <si>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</si>
  <si>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</si>
  <si>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</si>
  <si>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</si>
  <si>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</si>
  <si>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</si>
  <si>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</si>
  <si>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</si>
  <si>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</si>
  <si>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</si>
  <si>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</si>
  <si>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</si>
  <si>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</si>
  <si>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</si>
  <si>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</si>
  <si>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</si>
  <si>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</si>
  <si>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</si>
  <si>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</si>
  <si>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</si>
  <si>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</si>
  <si>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</si>
  <si>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</si>
  <si>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</si>
  <si>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</si>
  <si>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</si>
  <si>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</si>
  <si>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</si>
  <si>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</si>
  <si>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</si>
  <si>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</si>
  <si>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</si>
  <si>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</si>
  <si>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</si>
  <si>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</si>
  <si>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</si>
  <si>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</si>
  <si>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</si>
  <si>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</si>
  <si>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</si>
  <si>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</si>
  <si>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</si>
  <si>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</si>
  <si>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</si>
  <si>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</si>
  <si>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</si>
  <si>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</si>
  <si>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</si>
  <si>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</si>
  <si>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</si>
  <si>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</si>
  <si>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</si>
  <si>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</si>
  <si>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</si>
  <si>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</si>
  <si>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</si>
  <si>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</si>
  <si>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</si>
  <si>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</si>
  <si>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</si>
  <si>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</si>
  <si>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</si>
  <si>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</si>
  <si>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</si>
  <si>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</si>
  <si>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</si>
  <si>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</si>
  <si>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</si>
  <si>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</si>
  <si>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</si>
  <si>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</si>
  <si>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</si>
  <si>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</si>
  <si>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</si>
  <si>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</si>
  <si>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</si>
  <si>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</si>
  <si>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</si>
  <si>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</si>
  <si>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</si>
  <si>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</si>
  <si>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</si>
  <si>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</si>
  <si>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</si>
  <si>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</si>
  <si>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</si>
  <si>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</si>
  <si>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</si>
  <si>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</si>
  <si>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</si>
  <si>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</si>
  <si>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</si>
  <si>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</si>
  <si>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</si>
  <si>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</si>
  <si>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</si>
  <si>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</si>
  <si>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</si>
  <si>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</si>
  <si>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</si>
  <si>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</si>
  <si>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</si>
  <si>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</si>
  <si>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</si>
  <si>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</si>
  <si>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</si>
  <si>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</si>
  <si>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</si>
  <si>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</si>
  <si>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</si>
  <si>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</si>
  <si>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</si>
  <si>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</si>
  <si>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</si>
  <si>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</si>
  <si>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</si>
  <si>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</si>
  <si>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</si>
  <si>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</si>
  <si>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</si>
  <si>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</si>
  <si>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</si>
  <si>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</si>
  <si>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</si>
  <si>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</si>
  <si>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</si>
  <si>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</si>
  <si>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</si>
  <si>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</si>
  <si>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</si>
  <si>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</si>
  <si>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</si>
  <si>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</si>
  <si>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</si>
  <si>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</si>
  <si>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</si>
  <si>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</si>
  <si>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</si>
  <si>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</si>
  <si>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</si>
  <si>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</si>
  <si>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</si>
  <si>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</si>
  <si>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</si>
  <si>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</si>
  <si>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</si>
  <si>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</si>
  <si>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</si>
  <si>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</si>
  <si>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</si>
  <si>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</si>
  <si>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</si>
  <si>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</si>
  <si>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</si>
  <si>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</si>
  <si>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</si>
  <si>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</si>
  <si>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</si>
  <si>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</si>
  <si>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</si>
  <si>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</si>
  <si>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</si>
  <si>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</si>
  <si>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</si>
  <si>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</si>
  <si>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</si>
  <si>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</si>
  <si>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</si>
  <si>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</si>
  <si>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</si>
  <si>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</si>
  <si>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</si>
  <si>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</si>
  <si>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</si>
  <si>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</si>
  <si>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</si>
  <si>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</si>
  <si>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</si>
  <si>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</si>
  <si>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</si>
  <si>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</si>
  <si>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</si>
  <si>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</si>
  <si>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</si>
  <si>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</si>
  <si>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</si>
  <si>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</si>
  <si>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</si>
  <si>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</si>
  <si>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</si>
  <si>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</si>
  <si>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</si>
  <si>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</si>
  <si>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</si>
  <si>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</si>
  <si>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</si>
  <si>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</si>
  <si>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</si>
  <si>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</si>
  <si>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</si>
  <si>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</si>
  <si>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</si>
  <si>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</si>
  <si>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</si>
  <si>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</si>
  <si>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</si>
  <si>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</si>
  <si>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</si>
  <si>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</si>
  <si>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</si>
  <si>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</si>
  <si>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</si>
  <si>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</si>
  <si>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</si>
  <si>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</si>
  <si>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</si>
  <si>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</si>
  <si>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</si>
  <si>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</si>
  <si>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</si>
  <si>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</si>
  <si>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</si>
  <si>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</si>
  <si>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</si>
  <si>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</si>
  <si>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</si>
  <si>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</si>
  <si>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</si>
  <si>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</si>
  <si>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</si>
  <si>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</si>
  <si>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</si>
  <si>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</si>
  <si>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</si>
  <si>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</si>
  <si>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</si>
  <si>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</si>
  <si>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</si>
  <si>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</si>
  <si>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</si>
  <si>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</si>
  <si>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</si>
  <si>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</si>
  <si>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</si>
  <si>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</si>
  <si>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</si>
  <si>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</si>
  <si>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</si>
  <si>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</si>
  <si>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</si>
  <si>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</si>
  <si>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</si>
  <si>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</si>
  <si>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</si>
  <si>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</si>
  <si>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</si>
  <si>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</si>
  <si>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</si>
  <si>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</si>
  <si>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</si>
  <si>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</si>
  <si>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</si>
  <si>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</si>
  <si>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</si>
  <si>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</si>
  <si>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</si>
  <si>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</si>
  <si>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</si>
  <si>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</si>
  <si>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</si>
  <si>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</si>
  <si>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</si>
  <si>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</si>
  <si>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</si>
  <si>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</si>
  <si>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</si>
  <si>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</si>
  <si>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</si>
  <si>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</si>
  <si>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</si>
  <si>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</si>
  <si>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</si>
  <si>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</si>
  <si>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</si>
  <si>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</si>
  <si>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</si>
  <si>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</si>
  <si>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</si>
  <si>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</si>
  <si>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</si>
  <si>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</si>
  <si>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</si>
  <si>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</si>
  <si>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</si>
  <si>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</si>
  <si>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</si>
  <si>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</si>
  <si>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</si>
  <si>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</si>
  <si>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</si>
  <si>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</si>
  <si>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</si>
  <si>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</si>
  <si>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</si>
  <si>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</si>
  <si>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</si>
  <si>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</si>
  <si>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</si>
  <si>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</si>
  <si>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</si>
  <si>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</si>
  <si>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</si>
  <si>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</si>
  <si>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</si>
  <si>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</si>
  <si>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</si>
  <si>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</si>
  <si>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</si>
  <si>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</si>
  <si>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</si>
  <si>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</si>
  <si>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</si>
  <si>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</si>
  <si>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</si>
  <si>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</si>
  <si>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</si>
  <si>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</si>
  <si>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</si>
  <si>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</si>
  <si>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</si>
  <si>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</si>
  <si>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</si>
  <si>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</si>
  <si>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</si>
  <si>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</si>
  <si>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</si>
  <si>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</si>
  <si>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</si>
  <si>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</si>
  <si>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</si>
  <si>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</si>
  <si>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</si>
  <si>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</si>
  <si>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</si>
  <si>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</si>
  <si>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</si>
  <si>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</si>
  <si>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</si>
  <si>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</si>
  <si>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</si>
  <si>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</si>
  <si>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</si>
  <si>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</si>
  <si>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</si>
  <si>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</si>
  <si>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</si>
  <si>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</si>
  <si>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</si>
  <si>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</si>
  <si>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</si>
  <si>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</si>
  <si>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</si>
  <si>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</si>
  <si>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</si>
  <si>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</si>
  <si>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</si>
  <si>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</si>
  <si>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</si>
  <si>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</si>
  <si>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</si>
  <si>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</si>
  <si>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</si>
  <si>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</si>
  <si>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</si>
  <si>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</si>
  <si>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</si>
  <si>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</si>
  <si>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</si>
  <si>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</si>
  <si>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</si>
  <si>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</si>
  <si>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</si>
  <si>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</si>
  <si>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</si>
  <si>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</si>
  <si>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</si>
  <si>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</si>
  <si>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</si>
  <si>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</si>
  <si>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</si>
  <si>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</si>
  <si>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</si>
  <si>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</si>
  <si>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</si>
  <si>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</si>
  <si>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</si>
  <si>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</si>
  <si>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</si>
  <si>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</si>
  <si>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</si>
  <si>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</si>
  <si>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</si>
  <si>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</si>
  <si>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</si>
  <si>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</si>
  <si>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</si>
  <si>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</si>
  <si>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</si>
  <si>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</si>
  <si>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</si>
  <si>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</si>
  <si>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</si>
  <si>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</si>
  <si>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</si>
  <si>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</si>
  <si>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</si>
  <si>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</si>
  <si>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</si>
  <si>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</si>
  <si>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</si>
  <si>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</si>
  <si>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</si>
  <si>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</si>
  <si>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</si>
  <si>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</si>
  <si>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</si>
  <si>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</si>
  <si>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</si>
  <si>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</si>
  <si>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</si>
  <si>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</si>
  <si>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</si>
  <si>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</si>
  <si>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</si>
  <si>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</si>
  <si>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</si>
  <si>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</si>
  <si>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</si>
  <si>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</si>
  <si>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</si>
  <si>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</si>
  <si>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</si>
  <si>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</si>
  <si>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</si>
  <si>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</si>
  <si>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</si>
  <si>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</si>
  <si>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</si>
  <si>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</si>
  <si>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</si>
  <si>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</si>
  <si>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</si>
  <si>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</si>
  <si>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</si>
  <si>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</si>
  <si>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</si>
  <si>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</si>
  <si>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</si>
  <si>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</si>
  <si>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</si>
  <si>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</si>
  <si>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</si>
  <si>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</si>
  <si>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</si>
  <si>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</si>
  <si>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</si>
  <si>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</si>
  <si>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</si>
  <si>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</si>
  <si>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</si>
  <si>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</si>
  <si>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</si>
  <si>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</si>
  <si>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</si>
  <si>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</si>
  <si>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</si>
  <si>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</si>
  <si>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</si>
  <si>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</si>
  <si>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</si>
  <si>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</si>
  <si>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</si>
  <si>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</si>
  <si>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</si>
  <si>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</si>
  <si>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</si>
  <si>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</si>
  <si>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</si>
  <si>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</si>
  <si>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</si>
  <si>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</si>
  <si>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</si>
  <si>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</si>
  <si>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</si>
  <si>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</si>
  <si>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</si>
  <si>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</si>
  <si>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</si>
  <si>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</si>
  <si>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</si>
  <si>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</si>
  <si>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</si>
  <si>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</si>
  <si>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</si>
  <si>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</si>
  <si>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</si>
  <si>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</si>
  <si>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</si>
  <si>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</si>
  <si>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</si>
  <si>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</si>
  <si>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</si>
  <si>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</si>
  <si>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</si>
  <si>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</si>
  <si>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</si>
  <si>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</si>
  <si>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</si>
  <si>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</si>
  <si>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</si>
  <si>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</si>
  <si>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</si>
  <si>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</si>
  <si>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</si>
  <si>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</si>
  <si>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</si>
  <si>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</si>
  <si>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</si>
  <si>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</si>
  <si>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</si>
  <si>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</si>
  <si>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</si>
  <si>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</si>
  <si>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</si>
  <si>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</si>
  <si>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</si>
  <si>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</si>
  <si>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</si>
  <si>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</si>
  <si>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</si>
  <si>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</si>
  <si>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</si>
  <si>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</si>
  <si>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</si>
  <si>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</si>
  <si>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</si>
  <si>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</si>
  <si>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</si>
  <si>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</si>
  <si>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</si>
  <si>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</si>
  <si>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</si>
  <si>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</si>
  <si>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</si>
  <si>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</si>
  <si>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</si>
  <si>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</si>
  <si>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</si>
  <si>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</si>
  <si>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</si>
  <si>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</si>
  <si>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</si>
  <si>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</si>
  <si>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</si>
  <si>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</si>
  <si>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</si>
  <si>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</si>
  <si>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</si>
  <si>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</si>
  <si>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</si>
  <si>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</si>
  <si>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</si>
  <si>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</si>
  <si>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</si>
  <si>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</si>
  <si>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</si>
  <si>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</si>
  <si>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</si>
  <si>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</si>
  <si>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</si>
  <si>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</si>
  <si>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</si>
  <si>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</si>
  <si>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</si>
  <si>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</si>
  <si>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</si>
  <si>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</si>
  <si>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</si>
  <si>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</si>
  <si>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</si>
  <si>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</si>
  <si>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</si>
  <si>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</si>
  <si>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</si>
  <si>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</si>
  <si>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</si>
  <si>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</si>
  <si>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</si>
  <si>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</si>
  <si>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</si>
  <si>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</si>
  <si>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</si>
  <si>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</si>
  <si>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</si>
  <si>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</si>
  <si>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</si>
  <si>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</si>
  <si>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</si>
  <si>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</si>
  <si>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</si>
  <si>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</si>
  <si>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</si>
  <si>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</si>
  <si>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</si>
  <si>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</si>
  <si>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</si>
  <si>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</si>
  <si>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</si>
  <si>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</si>
  <si>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</si>
  <si>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</si>
  <si>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</si>
  <si>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</si>
  <si>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</si>
  <si>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</si>
  <si>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</si>
  <si>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</si>
  <si>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</si>
  <si>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</si>
  <si>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</si>
  <si>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</si>
  <si>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</si>
  <si>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</si>
  <si>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</si>
  <si>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</si>
  <si>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</si>
  <si>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</si>
  <si>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</si>
  <si>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</si>
  <si>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</si>
  <si>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</si>
  <si>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</si>
  <si>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</si>
  <si>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</si>
  <si>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</si>
  <si>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</si>
  <si>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</si>
  <si>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</si>
  <si>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</si>
  <si>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</si>
  <si>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</si>
  <si>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</si>
  <si>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</si>
  <si>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</si>
  <si>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</si>
  <si>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</si>
  <si>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</si>
  <si>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</si>
  <si>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</si>
  <si>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</si>
  <si>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</si>
  <si>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</si>
  <si>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</si>
  <si>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</si>
  <si>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</si>
  <si>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</si>
  <si>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</si>
  <si>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</si>
  <si>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</si>
  <si>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</si>
  <si>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</si>
  <si>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</si>
  <si>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</si>
  <si>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</si>
  <si>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</si>
  <si>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</si>
  <si>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</si>
  <si>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</si>
  <si>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</si>
  <si>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</si>
  <si>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</si>
  <si>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</si>
  <si>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</si>
  <si>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</si>
  <si>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</si>
  <si>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</si>
  <si>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</si>
  <si>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</si>
  <si>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</si>
  <si>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</si>
  <si>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</si>
  <si>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</si>
  <si>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</si>
  <si>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</si>
  <si>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</si>
  <si>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</si>
  <si>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</si>
  <si>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</si>
  <si>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</si>
  <si>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</si>
  <si>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</si>
  <si>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</si>
  <si>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</si>
  <si>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</si>
  <si>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</si>
  <si>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</si>
  <si>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</si>
  <si>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</si>
  <si>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</si>
  <si>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</si>
  <si>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</si>
  <si>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</si>
  <si>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</si>
  <si>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</si>
  <si>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</si>
  <si>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</si>
  <si>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</si>
  <si>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</si>
  <si>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</si>
  <si>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</si>
  <si>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</si>
  <si>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</si>
  <si>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</si>
  <si>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</si>
  <si>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</si>
  <si>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</si>
  <si>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</si>
  <si>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</si>
  <si>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</si>
  <si>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</si>
  <si>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</si>
  <si>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</si>
  <si>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</si>
  <si>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</si>
  <si>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</si>
  <si>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</si>
  <si>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</si>
  <si>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</si>
  <si>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</si>
  <si>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</si>
  <si>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</si>
  <si>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</si>
  <si>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</si>
  <si>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</si>
  <si>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</si>
  <si>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</si>
  <si>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</si>
  <si>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</si>
  <si>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</si>
  <si>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</si>
  <si>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</si>
  <si>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</si>
  <si>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</si>
  <si>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</si>
  <si>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</si>
  <si>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</si>
  <si>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</si>
  <si>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</si>
  <si>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</si>
  <si>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</si>
  <si>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</si>
  <si>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</si>
  <si>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</si>
  <si>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</si>
  <si>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</si>
  <si>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</si>
  <si>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</si>
  <si>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</si>
  <si>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</si>
  <si>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</si>
  <si>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</si>
  <si>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</si>
  <si>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</si>
  <si>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</si>
  <si>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</si>
  <si>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</si>
  <si>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</si>
  <si>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</si>
  <si>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</si>
  <si>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</si>
  <si>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</si>
  <si>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</si>
  <si>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</si>
  <si>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</si>
  <si>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</si>
  <si>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</si>
  <si>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</si>
  <si>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</si>
  <si>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</si>
  <si>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</si>
  <si>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</si>
  <si>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</si>
  <si>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</si>
  <si>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</si>
  <si>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</si>
  <si>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</si>
  <si>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</si>
  <si>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</si>
  <si>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</si>
  <si>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</si>
  <si>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</si>
  <si>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</si>
  <si>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</si>
  <si>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</si>
  <si>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</si>
  <si>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</si>
  <si>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</si>
  <si>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</si>
  <si>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</si>
  <si>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</si>
  <si>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</si>
  <si>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</si>
  <si>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</si>
  <si>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</si>
  <si>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</si>
  <si>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</si>
  <si>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</si>
  <si>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</si>
  <si>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</si>
  <si>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</si>
  <si>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</si>
  <si>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</si>
  <si>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</si>
  <si>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</si>
  <si>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</si>
  <si>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</si>
  <si>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</si>
  <si>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</si>
  <si>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</si>
  <si>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</si>
  <si>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</si>
  <si>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</si>
  <si>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</si>
  <si>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</si>
  <si>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</si>
  <si>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</si>
  <si>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</si>
  <si>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</si>
  <si>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</si>
  <si>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</si>
  <si>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</si>
  <si>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</si>
  <si>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</si>
  <si>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</si>
  <si>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</si>
  <si>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</si>
  <si>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</si>
  <si>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</si>
  <si>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</si>
  <si>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</si>
  <si>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</si>
  <si>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</si>
  <si>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</si>
  <si>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</si>
  <si>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</si>
  <si>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</si>
  <si>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</si>
  <si>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</si>
  <si>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</si>
  <si>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</si>
  <si>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</si>
  <si>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</si>
  <si>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</si>
  <si>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</si>
  <si>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</si>
  <si>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</si>
  <si>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</si>
  <si>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</si>
  <si>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</si>
  <si>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</si>
  <si>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</si>
  <si>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</si>
  <si>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</si>
  <si>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</si>
  <si>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</si>
  <si>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</si>
  <si>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</si>
  <si>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</si>
  <si>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</si>
  <si>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</si>
  <si>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</si>
  <si>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</si>
  <si>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</si>
  <si>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</si>
  <si>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</si>
  <si>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</si>
  <si>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</si>
  <si>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</si>
  <si>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</si>
  <si>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</si>
  <si>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</si>
  <si>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</si>
  <si>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</si>
  <si>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</si>
  <si>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</si>
  <si>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</si>
  <si>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</si>
  <si>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</si>
  <si>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</si>
  <si>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</si>
  <si>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</si>
  <si>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</si>
  <si>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</si>
  <si>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</si>
  <si>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</si>
  <si>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</si>
  <si>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</si>
  <si>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</si>
  <si>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</si>
  <si>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</si>
  <si>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</si>
  <si>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</si>
  <si>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</si>
  <si>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</si>
  <si>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</si>
  <si>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</si>
  <si>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</si>
  <si>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</si>
  <si>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</si>
  <si>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</si>
  <si>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</si>
  <si>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</si>
  <si>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</si>
  <si>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</si>
  <si>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</si>
  <si>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</si>
  <si>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</si>
  <si>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</si>
  <si>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</si>
  <si>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</si>
  <si>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</si>
  <si>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</si>
  <si>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</si>
  <si>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</si>
  <si>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</si>
  <si>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</si>
  <si>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</si>
  <si>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</si>
  <si>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</si>
  <si>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</si>
  <si>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</si>
  <si>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</si>
  <si>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</si>
  <si>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</si>
  <si>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</si>
  <si>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</si>
  <si>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</si>
  <si>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</si>
  <si>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</si>
  <si>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</si>
  <si>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</si>
  <si>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</si>
  <si>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</si>
  <si>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</si>
  <si>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</si>
  <si>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</si>
  <si>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</si>
  <si>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</si>
  <si>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</si>
  <si>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</si>
  <si>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</si>
  <si>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</si>
  <si>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</si>
  <si>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</si>
  <si>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</si>
  <si>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</si>
  <si>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</si>
  <si>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</si>
  <si>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</si>
  <si>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</si>
  <si>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</si>
  <si>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</si>
  <si>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</si>
  <si>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</si>
  <si>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</si>
  <si>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</si>
  <si>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</si>
  <si>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</si>
  <si>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</si>
  <si>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</si>
  <si>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</si>
  <si>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</si>
  <si>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</si>
  <si>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</si>
  <si>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</si>
  <si>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</si>
  <si>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</si>
  <si>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</si>
  <si>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</si>
  <si>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</si>
  <si>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</si>
  <si>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</si>
  <si>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</si>
  <si>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</si>
  <si>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</si>
  <si>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</si>
  <si>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</si>
  <si>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</si>
  <si>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</si>
  <si>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</si>
  <si>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</si>
  <si>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</si>
  <si>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</si>
  <si>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</si>
  <si>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</si>
  <si>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</si>
  <si>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</si>
  <si>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</si>
  <si>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</si>
  <si>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</si>
  <si>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</si>
  <si>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</si>
  <si>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</si>
  <si>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</si>
  <si>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</si>
  <si>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</si>
  <si>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</si>
  <si>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</si>
  <si>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</si>
  <si>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</si>
  <si>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</si>
  <si>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</si>
  <si>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</si>
  <si>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</si>
  <si>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</si>
  <si>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</si>
  <si>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</si>
  <si>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</si>
  <si>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</si>
  <si>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</si>
  <si>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</si>
  <si>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</si>
  <si>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</si>
  <si>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</si>
  <si>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</si>
  <si>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</si>
  <si>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</si>
  <si>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</si>
  <si>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</si>
  <si>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</si>
  <si>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</si>
  <si>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</si>
  <si>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</si>
  <si>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</si>
  <si>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</si>
  <si>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</si>
  <si>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</si>
  <si>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</si>
  <si>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</si>
  <si>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</si>
  <si>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</si>
  <si>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</si>
  <si>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</si>
  <si>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</si>
  <si>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</si>
  <si>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</si>
  <si>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</si>
  <si>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</si>
  <si>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</si>
  <si>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</si>
  <si>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</si>
  <si>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</si>
  <si>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</si>
  <si>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</si>
  <si>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</si>
  <si>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</si>
  <si>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</si>
  <si>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</si>
  <si>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</si>
  <si>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</si>
  <si>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</si>
  <si>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</si>
  <si>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</si>
  <si>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</si>
  <si>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</si>
  <si>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</si>
  <si>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</si>
  <si>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</si>
  <si>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</si>
  <si>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</si>
  <si>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</si>
  <si>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</si>
  <si>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</si>
  <si>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</si>
  <si>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</si>
  <si>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</si>
  <si>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</si>
  <si>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</si>
  <si>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</si>
  <si>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</si>
  <si>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</si>
  <si>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</si>
  <si>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</si>
  <si>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</si>
  <si>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</si>
  <si>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</si>
  <si>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</si>
  <si>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</si>
  <si>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</si>
  <si>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</si>
  <si>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</si>
  <si>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</si>
  <si>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</si>
  <si>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</si>
  <si>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</si>
  <si>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</si>
  <si>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</si>
  <si>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</si>
  <si>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</si>
  <si>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</si>
  <si>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</si>
  <si>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</si>
  <si>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</si>
  <si>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</si>
  <si>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</si>
  <si>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</si>
  <si>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</si>
  <si>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</si>
  <si>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</si>
  <si>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</si>
  <si>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</si>
  <si>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</si>
  <si>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</si>
  <si>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</si>
  <si>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</si>
  <si>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</si>
  <si>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</si>
  <si>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</si>
  <si>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</si>
  <si>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</si>
  <si>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</si>
  <si>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</si>
  <si>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</si>
  <si>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</si>
  <si>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</si>
  <si>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</si>
  <si>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</si>
  <si>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</si>
  <si>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</si>
  <si>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</si>
  <si>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</si>
  <si>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</si>
  <si>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</si>
  <si>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</si>
  <si>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</si>
  <si>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</si>
  <si>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</si>
  <si>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</si>
  <si>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</si>
  <si>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</si>
  <si>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</si>
  <si>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</si>
  <si>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</si>
  <si>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</si>
  <si>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</si>
  <si>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</si>
  <si>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</si>
  <si>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</si>
  <si>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</si>
  <si>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</si>
  <si>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</si>
  <si>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</si>
  <si>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</si>
  <si>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</si>
  <si>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</si>
  <si>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</si>
  <si>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</si>
  <si>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</si>
  <si>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</si>
  <si>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</si>
  <si>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</si>
  <si>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</si>
  <si>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</si>
  <si>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</si>
  <si>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</si>
  <si>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</si>
  <si>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</si>
  <si>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</si>
  <si>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</si>
  <si>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</si>
  <si>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</si>
  <si>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</si>
  <si>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</si>
  <si>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</si>
  <si>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</si>
  <si>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</si>
  <si>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</si>
  <si>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</si>
  <si>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</si>
  <si>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</si>
  <si>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</si>
  <si>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</si>
  <si>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</si>
  <si>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</si>
  <si>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</si>
  <si>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</si>
  <si>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</si>
  <si>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</si>
  <si>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</si>
  <si>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</si>
  <si>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</si>
  <si>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</si>
  <si>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</si>
  <si>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</si>
  <si>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</si>
  <si>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</si>
  <si>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</si>
  <si>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</si>
  <si>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</si>
  <si>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</si>
  <si>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</si>
  <si>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</si>
  <si>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</si>
  <si>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</si>
  <si>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</si>
  <si>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</si>
  <si>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</si>
  <si>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</si>
  <si>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</si>
  <si>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</si>
  <si>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</si>
  <si>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</si>
  <si>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</si>
  <si>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</si>
  <si>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</si>
  <si>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</si>
  <si>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</si>
  <si>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</si>
  <si>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</si>
  <si>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</si>
  <si>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</si>
  <si>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</si>
  <si>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</si>
  <si>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</si>
  <si>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</si>
  <si>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</si>
  <si>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</si>
  <si>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</si>
  <si>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</si>
  <si>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</si>
  <si>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</si>
  <si>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</si>
  <si>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</si>
  <si>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</si>
  <si>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</si>
  <si>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</si>
  <si>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</si>
  <si>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</si>
  <si>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</si>
  <si>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</si>
  <si>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</si>
  <si>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</si>
  <si>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</si>
  <si>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</si>
  <si>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</si>
  <si>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</si>
  <si>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</si>
  <si>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</si>
  <si>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</si>
  <si>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</si>
  <si>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</si>
  <si>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</si>
  <si>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</si>
  <si>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</si>
  <si>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</si>
  <si>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</si>
  <si>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</si>
  <si>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</si>
  <si>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</si>
  <si>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</si>
  <si>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</si>
  <si>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</si>
  <si>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</si>
  <si>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</si>
  <si>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</si>
  <si>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</si>
  <si>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</si>
  <si>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</si>
  <si>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</si>
  <si>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</si>
  <si>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</si>
  <si>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</si>
  <si>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</si>
  <si>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</si>
  <si>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</si>
  <si>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</si>
  <si>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</si>
  <si>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</si>
  <si>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</si>
  <si>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</si>
  <si>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</si>
  <si>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</si>
  <si>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</si>
  <si>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</si>
  <si>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</si>
  <si>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</si>
  <si>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</si>
  <si>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</si>
  <si>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</si>
  <si>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</si>
  <si>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</si>
  <si>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</si>
  <si>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</si>
  <si>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</si>
  <si>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</si>
  <si>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</si>
  <si>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</si>
  <si>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</si>
  <si>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</si>
  <si>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</si>
  <si>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</si>
  <si>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</si>
  <si>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</si>
  <si>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</si>
  <si>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</si>
  <si>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</si>
  <si>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</si>
  <si>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</si>
  <si>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</si>
  <si>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</si>
  <si>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</si>
  <si>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</si>
  <si>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</si>
  <si>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</si>
  <si>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</si>
  <si>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</si>
  <si>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</si>
  <si>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</si>
  <si>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</si>
  <si>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</si>
  <si>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</si>
  <si>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</si>
  <si>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</si>
  <si>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</si>
  <si>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</si>
  <si>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</si>
  <si>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</si>
  <si>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</si>
  <si>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</si>
  <si>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</si>
  <si>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</si>
  <si>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</si>
  <si>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</si>
  <si>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</si>
  <si>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</si>
  <si>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</si>
  <si>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</si>
  <si>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</si>
  <si>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</si>
  <si>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</si>
  <si>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</si>
  <si>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</si>
  <si>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</si>
  <si>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</si>
  <si>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</si>
  <si>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</si>
  <si>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</si>
  <si>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</si>
  <si>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</si>
  <si>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</si>
  <si>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</si>
  <si>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</si>
  <si>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</si>
  <si>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</si>
  <si>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</si>
  <si>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</si>
  <si>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</si>
  <si>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</si>
  <si>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</si>
  <si>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</si>
  <si>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</si>
  <si>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</si>
  <si>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</si>
  <si>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</si>
  <si>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</si>
  <si>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</si>
  <si>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</si>
  <si>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</si>
  <si>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</si>
  <si>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</si>
  <si>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</si>
  <si>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</si>
  <si>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</si>
  <si>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</si>
  <si>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</si>
  <si>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</si>
  <si>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</si>
  <si>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</si>
  <si>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</si>
  <si>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</si>
  <si>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</si>
  <si>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</si>
  <si>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</si>
  <si>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</si>
  <si>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</si>
  <si>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</si>
  <si>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</si>
  <si>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</si>
  <si>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</si>
  <si>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</si>
  <si>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</si>
  <si>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</si>
  <si>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</si>
  <si>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</si>
  <si>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</si>
  <si>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</si>
  <si>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</si>
  <si>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</si>
  <si>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</si>
  <si>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</si>
  <si>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</si>
  <si>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</si>
  <si>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</si>
  <si>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</si>
  <si>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</si>
  <si>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</si>
  <si>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</si>
  <si>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</si>
  <si>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</si>
  <si>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</si>
  <si>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</si>
  <si>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</si>
  <si>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</si>
  <si>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</si>
  <si>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</si>
  <si>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</si>
  <si>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</si>
  <si>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</si>
  <si>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</si>
  <si>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</si>
  <si>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</si>
  <si>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</si>
  <si>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</si>
  <si>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</si>
  <si>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</si>
  <si>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</si>
  <si>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</si>
  <si>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</si>
  <si>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</si>
  <si>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</si>
  <si>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</si>
  <si>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</si>
  <si>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</si>
  <si>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</si>
  <si>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</si>
  <si>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</si>
  <si>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</si>
  <si>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</si>
  <si>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</si>
  <si>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</si>
  <si>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</si>
  <si>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</si>
  <si>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</si>
  <si>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</si>
  <si>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</si>
  <si>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</si>
  <si>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</si>
  <si>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</si>
  <si>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</si>
  <si>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</si>
  <si>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</si>
  <si>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</si>
  <si>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</si>
  <si>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</si>
  <si>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</si>
  <si>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</si>
  <si>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</si>
  <si>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</si>
  <si>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</si>
  <si>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</si>
  <si>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</si>
  <si>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</si>
  <si>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</si>
  <si>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</si>
  <si>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</si>
  <si>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</si>
  <si>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</si>
  <si>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</si>
  <si>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</si>
  <si>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</si>
  <si>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</si>
  <si>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</si>
  <si>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</si>
  <si>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</si>
  <si>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</si>
  <si>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</si>
  <si>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</si>
  <si>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</si>
  <si>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</si>
  <si>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</si>
  <si>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</si>
  <si>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</si>
  <si>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</si>
  <si>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</si>
  <si>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</si>
  <si>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</si>
  <si>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</si>
  <si>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</si>
  <si>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</si>
  <si>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</si>
  <si>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</si>
  <si>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</si>
  <si>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</si>
  <si>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</si>
  <si>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</si>
  <si>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</si>
  <si>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</si>
  <si>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</si>
  <si>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</si>
  <si>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</si>
  <si>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</si>
  <si>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</si>
  <si>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</si>
  <si>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</si>
  <si>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</si>
  <si>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</si>
  <si>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</si>
  <si>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</si>
  <si>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</si>
  <si>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</si>
  <si>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</si>
  <si>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</si>
  <si>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</si>
  <si>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</si>
  <si>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</si>
  <si>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</si>
  <si>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</si>
  <si>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</si>
  <si>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</si>
  <si>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</si>
  <si>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</si>
  <si>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</si>
  <si>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</si>
  <si>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</si>
  <si>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</si>
  <si>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</si>
  <si>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</si>
  <si>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</si>
  <si>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</si>
  <si>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</si>
  <si>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</si>
  <si>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</si>
  <si>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</si>
  <si>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</si>
  <si>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</si>
  <si>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</si>
  <si>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</si>
  <si>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</si>
  <si>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</si>
  <si>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</si>
  <si>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</si>
  <si>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</si>
  <si>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</si>
  <si>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</si>
  <si>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</si>
  <si>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</si>
  <si>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</si>
  <si>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</si>
  <si>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</si>
  <si>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</si>
  <si>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</si>
  <si>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</si>
  <si>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</si>
  <si>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</si>
  <si>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</si>
  <si>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</si>
  <si>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</si>
  <si>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</si>
  <si>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</si>
  <si>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</si>
  <si>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</si>
  <si>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</si>
  <si>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</si>
  <si>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</si>
  <si>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</si>
  <si>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</si>
  <si>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</si>
  <si>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</si>
  <si>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</si>
  <si>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</si>
  <si>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</si>
  <si>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</si>
  <si>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</si>
  <si>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</si>
  <si>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</si>
  <si>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</si>
  <si>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</si>
  <si>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</si>
  <si>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</si>
  <si>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</si>
  <si>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</si>
  <si>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</si>
  <si>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</si>
  <si>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</si>
  <si>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</si>
  <si>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</si>
  <si>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</si>
  <si>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</si>
  <si>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</si>
  <si>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</si>
  <si>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</si>
  <si>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</si>
  <si>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</si>
  <si>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</si>
  <si>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</si>
  <si>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</si>
  <si>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</si>
  <si>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</si>
  <si>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</si>
  <si>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</si>
  <si>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</si>
  <si>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</si>
  <si>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</si>
  <si>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</si>
  <si>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</si>
  <si>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</si>
  <si>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</si>
  <si>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</si>
  <si>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</si>
  <si>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</si>
  <si>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</si>
  <si>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</si>
  <si>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</si>
  <si>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</si>
  <si>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</si>
  <si>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</si>
  <si>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</si>
  <si>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</si>
  <si>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</si>
  <si>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</si>
  <si>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</si>
  <si>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</si>
  <si>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</si>
  <si>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</si>
  <si>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</si>
  <si>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</si>
  <si>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</si>
  <si>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</si>
  <si>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</si>
  <si>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</si>
  <si>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</si>
  <si>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</si>
  <si>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</si>
  <si>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</si>
  <si>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</si>
  <si>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</si>
  <si>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</si>
  <si>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</si>
  <si>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</si>
  <si>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</si>
  <si>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</si>
  <si>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</si>
  <si>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</si>
  <si>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</si>
  <si>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</si>
  <si>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</si>
  <si>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</si>
  <si>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</si>
  <si>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</si>
  <si>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</si>
  <si>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</si>
  <si>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</si>
  <si>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</si>
  <si>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</si>
  <si>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</si>
  <si>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</si>
  <si>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</si>
  <si>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</si>
  <si>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</si>
  <si>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</si>
  <si>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</si>
  <si>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</si>
  <si>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</si>
  <si>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</si>
  <si>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</si>
  <si>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</si>
  <si>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</si>
  <si>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</si>
  <si>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</si>
  <si>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</si>
  <si>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</si>
  <si>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</si>
  <si>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</si>
  <si>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</si>
  <si>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</si>
  <si>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</si>
  <si>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</si>
  <si>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</si>
  <si>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</si>
  <si>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</si>
  <si>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</si>
  <si>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</si>
  <si>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</si>
  <si>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</si>
  <si>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</si>
  <si>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</si>
  <si>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</si>
  <si>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</si>
  <si>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</si>
  <si>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</si>
  <si>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</si>
  <si>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</si>
  <si>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</si>
  <si>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</si>
  <si>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</si>
  <si>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</si>
  <si>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</si>
  <si>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</si>
  <si>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</si>
  <si>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</si>
  <si>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</si>
  <si>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</si>
  <si>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</si>
  <si>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</si>
  <si>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</si>
  <si>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</si>
  <si>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</si>
  <si>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</si>
  <si>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</si>
  <si>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</si>
  <si>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</si>
  <si>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</si>
  <si>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</si>
  <si>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</si>
  <si>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</si>
  <si>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</si>
  <si>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</si>
  <si>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</si>
  <si>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</si>
  <si>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</si>
  <si>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</si>
  <si>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</si>
  <si>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</si>
  <si>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</si>
  <si>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</si>
  <si>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</si>
  <si>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</si>
  <si>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</si>
  <si>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</si>
  <si>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</si>
  <si>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</si>
  <si>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</si>
  <si>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</si>
  <si>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</si>
  <si>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</si>
  <si>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</si>
  <si>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</si>
  <si>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</si>
  <si>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</si>
  <si>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</si>
  <si>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</si>
  <si>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</si>
  <si>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</si>
  <si>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</si>
  <si>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</si>
  <si>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</si>
  <si>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</si>
  <si>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</si>
  <si>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</si>
  <si>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</si>
  <si>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</si>
  <si>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</si>
  <si>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</si>
  <si>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</si>
  <si>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</si>
  <si>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</si>
  <si>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</si>
  <si>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</si>
  <si>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</si>
  <si>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</si>
  <si>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</si>
  <si>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</si>
  <si>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</si>
  <si>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</si>
  <si>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</si>
  <si>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</si>
  <si>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</si>
  <si>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</si>
  <si>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</si>
  <si>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</si>
  <si>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</si>
  <si>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</si>
  <si>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</si>
  <si>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</si>
  <si>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</si>
  <si>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</si>
  <si>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</si>
  <si>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</si>
  <si>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</si>
  <si>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</si>
  <si>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</si>
  <si>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</si>
  <si>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</si>
  <si>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</si>
  <si>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</si>
  <si>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</si>
  <si>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</si>
  <si>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</si>
  <si>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</si>
  <si>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</si>
  <si>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</si>
  <si>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</si>
  <si>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</si>
  <si>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</si>
  <si>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</si>
  <si>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</si>
  <si>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</si>
  <si>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</si>
  <si>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</si>
  <si>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</si>
  <si>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</si>
  <si>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</si>
  <si>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</si>
  <si>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</si>
  <si>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</si>
  <si>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</si>
  <si>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</si>
  <si>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</si>
  <si>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</si>
  <si>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</si>
  <si>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</si>
  <si>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</si>
  <si>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</si>
  <si>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</si>
  <si>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</si>
  <si>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</si>
  <si>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</si>
  <si>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</si>
  <si>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</si>
  <si>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</si>
  <si>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</si>
  <si>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</si>
  <si>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</si>
  <si>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</si>
  <si>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</si>
  <si>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</si>
  <si>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</si>
  <si>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</si>
  <si>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</si>
  <si>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</si>
  <si>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</si>
  <si>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</si>
  <si>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</si>
  <si>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</si>
  <si>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</si>
  <si>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</si>
  <si>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</si>
  <si>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</si>
  <si>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</si>
  <si>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</si>
  <si>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</si>
  <si>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</si>
  <si>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</si>
  <si>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</si>
  <si>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</si>
  <si>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</si>
  <si>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</si>
  <si>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</si>
  <si>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</si>
  <si>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</si>
  <si>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</si>
  <si>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</si>
  <si>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</si>
  <si>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</si>
  <si>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</si>
  <si>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</si>
  <si>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</si>
  <si>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</si>
  <si>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</si>
  <si>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</si>
  <si>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</si>
  <si>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</si>
  <si>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</si>
  <si>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</si>
  <si>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</si>
  <si>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</si>
  <si>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</si>
  <si>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</si>
  <si>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</si>
  <si>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</si>
  <si>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</si>
  <si>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</si>
  <si>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</si>
  <si>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</si>
  <si>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</si>
  <si>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</si>
  <si>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</si>
  <si>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</si>
  <si>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</si>
  <si>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</si>
  <si>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</si>
  <si>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</si>
  <si>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</si>
  <si>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</si>
  <si>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</si>
  <si>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</si>
  <si>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</si>
  <si>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</si>
  <si>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</si>
  <si>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</si>
  <si>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</si>
  <si>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</si>
  <si>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</si>
  <si>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</si>
  <si>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</si>
  <si>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</si>
  <si>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</si>
  <si>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</si>
  <si>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</si>
  <si>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</si>
  <si>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</si>
  <si>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</si>
  <si>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</si>
  <si>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</si>
  <si>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</si>
  <si>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</si>
  <si>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</si>
  <si>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</si>
  <si>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</si>
  <si>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</si>
  <si>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</si>
  <si>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</si>
  <si>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</si>
  <si>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</si>
  <si>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</si>
  <si>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</si>
  <si>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</si>
  <si>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</si>
  <si>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</si>
  <si>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</si>
  <si>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</si>
  <si>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</si>
  <si>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</si>
  <si>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</si>
  <si>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</si>
  <si>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</si>
  <si>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</si>
  <si>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</si>
  <si>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</si>
  <si>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</si>
  <si>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</si>
  <si>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</si>
  <si>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</si>
  <si>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</si>
  <si>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</si>
  <si>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</si>
  <si>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</si>
  <si>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</si>
  <si>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</si>
  <si>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</si>
  <si>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</si>
  <si>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</si>
  <si>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</si>
  <si>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</si>
  <si>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</si>
  <si>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</si>
  <si>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</si>
  <si>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</si>
  <si>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</si>
  <si>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</si>
  <si>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</si>
  <si>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</si>
  <si>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</si>
  <si>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</si>
  <si>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</si>
  <si>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</si>
  <si>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</si>
  <si>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</si>
  <si>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</si>
  <si>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</si>
  <si>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</si>
  <si>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</si>
  <si>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</si>
  <si>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</si>
  <si>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</si>
  <si>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</si>
  <si>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</si>
  <si>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</si>
  <si>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</si>
  <si>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</si>
  <si>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</si>
  <si>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</si>
  <si>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</si>
  <si>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</si>
  <si>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</si>
  <si>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</si>
  <si>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</si>
  <si>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</si>
  <si>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</si>
  <si>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</si>
  <si>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</si>
  <si>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</si>
  <si>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</si>
  <si>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</si>
  <si>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</si>
  <si>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</si>
  <si>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</si>
  <si>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</si>
  <si>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</si>
  <si>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</si>
  <si>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</si>
  <si>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</si>
  <si>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</si>
  <si>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</si>
  <si>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</si>
  <si>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</si>
  <si>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</si>
  <si>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</si>
  <si>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</si>
  <si>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</si>
  <si>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</si>
  <si>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</si>
  <si>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</si>
  <si>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</si>
  <si>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</si>
  <si>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</si>
  <si>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</si>
  <si>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</si>
  <si>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</si>
  <si>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</si>
  <si>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</si>
  <si>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</si>
  <si>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</si>
  <si>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</si>
  <si>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</si>
  <si>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</si>
  <si>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</si>
  <si>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</si>
  <si>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</si>
  <si>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</si>
  <si>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</si>
  <si>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</si>
  <si>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</si>
  <si>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</si>
  <si>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</si>
  <si>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</si>
  <si>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</si>
  <si>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</si>
  <si>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</si>
  <si>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</si>
  <si>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</si>
  <si>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</si>
  <si>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</si>
  <si>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</si>
  <si>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</si>
  <si>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</si>
  <si>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</si>
  <si>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</si>
  <si>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</si>
  <si>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</si>
  <si>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</si>
  <si>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</si>
  <si>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</si>
  <si>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</si>
  <si>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</si>
  <si>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</si>
  <si>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</si>
  <si>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</si>
  <si>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</si>
  <si>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</si>
  <si>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</si>
  <si>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</si>
  <si>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</si>
  <si>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</si>
  <si>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</si>
  <si>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</si>
  <si>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</si>
  <si>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</si>
  <si>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</si>
  <si>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</si>
  <si>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</si>
  <si>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</si>
  <si>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</si>
  <si>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</si>
  <si>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</si>
  <si>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</si>
  <si>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</si>
  <si>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</si>
  <si>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</si>
  <si>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</si>
  <si>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</si>
  <si>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</si>
  <si>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</si>
  <si>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</si>
  <si>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</si>
  <si>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</si>
  <si>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</si>
  <si>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</si>
  <si>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</si>
  <si>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</si>
  <si>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</si>
  <si>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</si>
  <si>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</si>
  <si>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</si>
  <si>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</si>
  <si>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</si>
  <si>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</si>
  <si>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</si>
  <si>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</si>
  <si>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</si>
  <si>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</si>
  <si>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</si>
  <si>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</si>
  <si>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</si>
  <si>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</si>
  <si>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</si>
  <si>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</si>
  <si>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</si>
  <si>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</si>
  <si>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</si>
  <si>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</si>
  <si>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</si>
  <si>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</si>
  <si>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</si>
  <si>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</si>
  <si>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</si>
  <si>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</si>
  <si>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</si>
  <si>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</si>
  <si>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</si>
  <si>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</si>
  <si>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</si>
  <si>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</si>
  <si>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</si>
  <si>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</si>
  <si>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</si>
  <si>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</si>
  <si>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</si>
  <si>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</si>
  <si>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</si>
  <si>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</si>
  <si>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</si>
  <si>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</si>
  <si>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</si>
  <si>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</si>
  <si>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</si>
  <si>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</si>
  <si>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</si>
  <si>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</si>
  <si>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</si>
  <si>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</si>
  <si>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</si>
  <si>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</si>
  <si>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</si>
  <si>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</si>
  <si>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</si>
  <si>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</si>
  <si>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</si>
  <si>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</si>
  <si>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</si>
  <si>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</si>
  <si>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</si>
  <si>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</si>
  <si>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</si>
  <si>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</si>
  <si>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</si>
  <si>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</si>
  <si>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</si>
  <si>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</si>
  <si>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</si>
  <si>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</si>
  <si>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</si>
  <si>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</si>
  <si>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</si>
  <si>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</si>
  <si>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</si>
  <si>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</si>
  <si>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</si>
  <si>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</si>
  <si>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</si>
  <si>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</si>
  <si>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</si>
  <si>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</si>
  <si>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</si>
  <si>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</si>
  <si>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</si>
  <si>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</si>
  <si>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</si>
  <si>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</si>
  <si>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</si>
  <si>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</si>
  <si>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</si>
  <si>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</si>
  <si>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</si>
  <si>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</si>
  <si>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</si>
  <si>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</si>
  <si>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</si>
  <si>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</si>
  <si>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</si>
  <si>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</si>
  <si>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</si>
  <si>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</si>
  <si>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</si>
  <si>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</si>
  <si>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</si>
  <si>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</si>
  <si>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</si>
  <si>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</si>
  <si>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</si>
  <si>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</si>
  <si>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</si>
  <si>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</si>
  <si>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</si>
  <si>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</si>
  <si>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</si>
  <si>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</si>
  <si>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</si>
  <si>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</si>
  <si>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</si>
  <si>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</si>
  <si>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</si>
  <si>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</si>
  <si>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</si>
  <si>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</si>
  <si>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</si>
  <si>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</si>
  <si>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</si>
  <si>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</si>
  <si>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</si>
  <si>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</si>
  <si>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</si>
  <si>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</si>
  <si>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</si>
  <si>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</si>
  <si>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</si>
  <si>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</si>
  <si>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</si>
  <si>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</si>
  <si>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</si>
  <si>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</si>
  <si>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</si>
  <si>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</si>
  <si>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</si>
  <si>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</si>
  <si>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</si>
  <si>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</si>
  <si>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</si>
  <si>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</si>
  <si>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</si>
  <si>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</si>
  <si>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</si>
  <si>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</si>
  <si>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</si>
  <si>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</si>
  <si>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</si>
  <si>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</si>
  <si>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</si>
  <si>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</si>
  <si>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</si>
  <si>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</si>
  <si>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</si>
  <si>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</si>
  <si>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</si>
  <si>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</si>
  <si>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</si>
  <si>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</si>
  <si>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</si>
  <si>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</si>
  <si>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</si>
  <si>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</si>
  <si>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</si>
  <si>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</si>
  <si>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</si>
  <si>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</si>
  <si>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</si>
  <si>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</si>
  <si>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</si>
  <si>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</si>
  <si>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</si>
  <si>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</si>
  <si>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</si>
  <si>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</si>
  <si>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</si>
  <si>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</si>
  <si>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</si>
  <si>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</si>
  <si>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</si>
  <si>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</si>
  <si>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</si>
  <si>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</si>
  <si>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</si>
  <si>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</si>
  <si>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</si>
  <si>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</si>
  <si>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</si>
  <si>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</si>
  <si>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</si>
  <si>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</si>
  <si>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</si>
  <si>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</si>
  <si>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</si>
  <si>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</si>
  <si>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</si>
  <si>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</si>
  <si>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</si>
  <si>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</si>
  <si>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</si>
  <si>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</si>
  <si>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</si>
  <si>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</si>
  <si>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</si>
  <si>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</si>
  <si>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</si>
  <si>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</si>
  <si>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</si>
  <si>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</si>
  <si>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</si>
  <si>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</si>
  <si>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</si>
  <si>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</si>
  <si>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</si>
  <si>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</si>
  <si>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</si>
  <si>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</si>
  <si>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</si>
  <si>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</si>
  <si>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</si>
  <si>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</si>
  <si>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</si>
  <si>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</si>
  <si>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</si>
  <si>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</si>
  <si>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</si>
  <si>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</si>
  <si>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</si>
  <si>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</si>
  <si>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</si>
  <si>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</si>
  <si>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</si>
  <si>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</si>
  <si>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</si>
  <si>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</si>
  <si>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</si>
  <si>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</si>
  <si>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</si>
  <si>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</si>
  <si>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</si>
  <si>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</si>
  <si>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</si>
  <si>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</si>
  <si>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</si>
  <si>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</si>
  <si>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</si>
  <si>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</si>
  <si>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</si>
  <si>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</si>
  <si>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</si>
  <si>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</si>
  <si>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</si>
  <si>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</si>
  <si>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</si>
  <si>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</si>
  <si>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</si>
  <si>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</si>
  <si>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</si>
  <si>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</si>
  <si>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</si>
  <si>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</si>
  <si>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</si>
  <si>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</si>
  <si>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</si>
  <si>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</si>
  <si>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</si>
  <si>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</si>
  <si>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</si>
  <si>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</si>
  <si>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</si>
  <si>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</si>
  <si>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</si>
  <si>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</si>
  <si>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</si>
  <si>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</si>
  <si>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</si>
  <si>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</si>
  <si>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</si>
  <si>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</si>
  <si>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</si>
  <si>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</si>
  <si>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</si>
  <si>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</si>
  <si>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</si>
  <si>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</si>
  <si>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</si>
  <si>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</si>
  <si>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</si>
  <si>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</si>
  <si>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</si>
  <si>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</si>
  <si>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</si>
  <si>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</si>
  <si>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</si>
  <si>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</si>
  <si>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</si>
  <si>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</si>
  <si>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</si>
  <si>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</si>
  <si>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</si>
  <si>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</si>
  <si>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</si>
  <si>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</si>
  <si>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</si>
  <si>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</si>
  <si>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</si>
  <si>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</si>
  <si>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</si>
  <si>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</si>
  <si>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</si>
  <si>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</si>
  <si>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</si>
  <si>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</si>
  <si>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</si>
  <si>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</si>
  <si>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</si>
  <si>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</si>
  <si>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</si>
  <si>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</si>
  <si>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</si>
  <si>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</si>
  <si>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</si>
  <si>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</si>
  <si>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</si>
  <si>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</si>
  <si>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</si>
  <si>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</si>
  <si>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</si>
  <si>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</si>
  <si>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</si>
  <si>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</si>
  <si>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</si>
  <si>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</si>
  <si>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</si>
  <si>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</si>
  <si>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</si>
  <si>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</si>
  <si>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</si>
  <si>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</si>
  <si>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</si>
  <si>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</si>
  <si>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</si>
  <si>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</si>
  <si>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</si>
  <si>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</si>
  <si>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</si>
  <si>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</si>
  <si>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</si>
  <si>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</si>
  <si>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</si>
  <si>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</si>
  <si>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</si>
  <si>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</si>
  <si>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</si>
  <si>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</si>
  <si>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</si>
  <si>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</si>
  <si>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</si>
  <si>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</si>
  <si>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</si>
  <si>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</si>
  <si>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</si>
  <si>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</si>
  <si>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</si>
  <si>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</si>
  <si>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</si>
  <si>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</si>
  <si>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</si>
  <si>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</si>
  <si>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</si>
  <si>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</si>
  <si>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</si>
  <si>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</si>
  <si>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</si>
  <si>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</si>
  <si>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</si>
  <si>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</si>
  <si>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</si>
  <si>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</si>
  <si>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</si>
  <si>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</si>
  <si>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</si>
  <si>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</si>
  <si>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</si>
  <si>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</si>
  <si>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</si>
  <si>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</si>
  <si>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</si>
  <si>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</si>
  <si>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</si>
  <si>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</si>
  <si>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</si>
  <si>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</si>
  <si>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</si>
  <si>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</si>
  <si>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</si>
  <si>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</si>
  <si>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</si>
  <si>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</si>
  <si>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</si>
  <si>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</si>
  <si>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</si>
  <si>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</si>
  <si>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</si>
  <si>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</si>
  <si>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</si>
  <si>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</si>
  <si>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</si>
  <si>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</si>
  <si>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</si>
  <si>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</si>
  <si>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</si>
  <si>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</si>
  <si>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</si>
  <si>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</si>
  <si>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</si>
  <si>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</si>
  <si>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</si>
  <si>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</si>
  <si>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</si>
  <si>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</si>
  <si>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</si>
  <si>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</si>
  <si>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</si>
  <si>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</si>
  <si>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</si>
  <si>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</si>
  <si>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</si>
  <si>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</si>
  <si>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</si>
  <si>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</si>
  <si>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</si>
  <si>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</si>
  <si>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</si>
  <si>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</si>
  <si>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</si>
  <si>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</si>
  <si>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</si>
  <si>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</si>
  <si>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</si>
  <si>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</si>
  <si>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</si>
  <si>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</si>
  <si>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</si>
  <si>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</si>
  <si>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</si>
  <si>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</si>
  <si>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</si>
  <si>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</si>
  <si>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</si>
  <si>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</si>
  <si>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</si>
  <si>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</si>
  <si>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</si>
  <si>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</si>
  <si>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</si>
  <si>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</si>
  <si>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</si>
  <si>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</si>
  <si>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</si>
  <si>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</si>
  <si>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</si>
  <si>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</si>
  <si>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</si>
  <si>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</si>
  <si>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</si>
  <si>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</si>
  <si>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</si>
  <si>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</si>
  <si>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</si>
  <si>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</si>
  <si>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</si>
  <si>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</si>
  <si>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</si>
  <si>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</si>
  <si>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</si>
  <si>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</si>
  <si>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</si>
  <si>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</si>
  <si>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</si>
  <si>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</si>
  <si>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</si>
  <si>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</si>
  <si>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</si>
  <si>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</si>
  <si>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</si>
  <si>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</si>
  <si>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</si>
  <si>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</si>
  <si>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</si>
  <si>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</si>
  <si>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</si>
  <si>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</si>
  <si>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</si>
  <si>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</si>
  <si>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</si>
  <si>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</si>
  <si>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</si>
  <si>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</si>
  <si>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</si>
  <si>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</si>
  <si>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</si>
  <si>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</si>
  <si>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</si>
  <si>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</si>
  <si>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</si>
  <si>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</si>
  <si>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</si>
  <si>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</si>
  <si>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</si>
  <si>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</si>
  <si>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</si>
  <si>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</si>
  <si>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</si>
  <si>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</si>
  <si>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</si>
  <si>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</si>
  <si>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</si>
  <si>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</si>
  <si>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</si>
  <si>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</si>
  <si>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</si>
  <si>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</si>
  <si>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</si>
  <si>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</si>
  <si>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</si>
  <si>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</si>
  <si>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</si>
  <si>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</si>
  <si>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</si>
  <si>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</si>
  <si>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</si>
  <si>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</si>
  <si>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</si>
  <si>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</si>
  <si>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</si>
  <si>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</si>
  <si>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</si>
  <si>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</si>
  <si>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</si>
  <si>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</si>
  <si>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</si>
  <si>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</si>
  <si>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</si>
  <si>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</si>
  <si>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</si>
  <si>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</si>
  <si>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</si>
  <si>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</si>
  <si>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</si>
  <si>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</si>
  <si>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</si>
  <si>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</si>
  <si>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</si>
  <si>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</si>
  <si>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</si>
  <si>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</si>
  <si>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</si>
  <si>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</si>
  <si>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</si>
  <si>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</si>
  <si>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</si>
  <si>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</si>
  <si>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</si>
  <si>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</si>
  <si>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</si>
  <si>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</si>
  <si>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</si>
  <si>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</si>
  <si>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</si>
  <si>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</si>
  <si>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</si>
  <si>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</si>
  <si>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</si>
  <si>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</si>
  <si>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</si>
  <si>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</si>
  <si>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</si>
  <si>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</si>
  <si>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</si>
  <si>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</si>
  <si>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</si>
  <si>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</si>
  <si>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</si>
  <si>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</si>
  <si>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</si>
  <si>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</si>
  <si>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</si>
  <si>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</si>
  <si>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</si>
  <si>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</si>
  <si>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</si>
  <si>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</si>
  <si>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</si>
  <si>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</si>
  <si>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</si>
  <si>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</si>
  <si>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</si>
  <si>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</si>
  <si>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</si>
  <si>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</si>
  <si>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</si>
  <si>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</si>
  <si>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</si>
  <si>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</si>
  <si>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</si>
  <si>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</si>
  <si>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</si>
  <si>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</si>
  <si>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</si>
  <si>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</si>
  <si>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</si>
  <si>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</si>
  <si>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</si>
  <si>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</si>
  <si>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</si>
  <si>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</si>
  <si>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</si>
  <si>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</si>
  <si>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</si>
  <si>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</si>
  <si>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</si>
  <si>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</si>
  <si>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</si>
  <si>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</si>
  <si>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</si>
  <si>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</si>
  <si>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</si>
  <si>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</si>
  <si>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</si>
  <si>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</si>
  <si>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</si>
  <si>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</si>
  <si>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</si>
  <si>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</si>
  <si>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</si>
  <si>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</si>
  <si>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</si>
  <si>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</si>
  <si>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</si>
  <si>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</si>
  <si>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</si>
  <si>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</si>
  <si>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</si>
  <si>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</si>
  <si>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</si>
  <si>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</si>
  <si>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</si>
  <si>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</si>
  <si>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</si>
  <si>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</si>
  <si>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</si>
  <si>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</si>
  <si>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</si>
  <si>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</si>
  <si>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</si>
  <si>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</si>
  <si>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</si>
  <si>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</si>
  <si>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</si>
  <si>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</si>
  <si>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</si>
  <si>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</si>
  <si>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</si>
  <si>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</si>
  <si>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</si>
  <si>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</si>
  <si>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</si>
  <si>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</si>
  <si>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</si>
  <si>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</si>
  <si>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</si>
  <si>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</si>
  <si>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</si>
  <si>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</si>
  <si>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</si>
  <si>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</si>
  <si>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</si>
  <si>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</si>
  <si>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</si>
  <si>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</si>
  <si>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</si>
  <si>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</si>
  <si>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</si>
  <si>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</si>
  <si>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</si>
  <si>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</si>
  <si>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</si>
  <si>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</si>
  <si>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</si>
  <si>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</si>
  <si>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</si>
  <si>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</si>
  <si>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</si>
  <si>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</si>
  <si>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</si>
  <si>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</si>
  <si>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</si>
  <si>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</si>
  <si>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</si>
  <si>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</si>
  <si>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</si>
  <si>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</si>
  <si>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</si>
  <si>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</si>
  <si>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</si>
  <si>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</si>
  <si>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</si>
  <si>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</si>
  <si>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</si>
  <si>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</si>
  <si>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</si>
  <si>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</si>
  <si>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</si>
  <si>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</si>
  <si>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</si>
  <si>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</si>
  <si>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</si>
  <si>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</si>
  <si>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</si>
  <si>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</si>
  <si>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</si>
  <si>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</si>
  <si>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</si>
  <si>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</si>
  <si>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</si>
  <si>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</si>
  <si>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</si>
  <si>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</si>
  <si>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</si>
  <si>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</si>
  <si>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</si>
  <si>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</si>
  <si>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</si>
  <si>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</si>
  <si>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</si>
  <si>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</si>
  <si>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</si>
  <si>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</si>
  <si>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</si>
  <si>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</si>
  <si>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</si>
  <si>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</si>
  <si>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</si>
  <si>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</si>
  <si>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</si>
  <si>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</si>
  <si>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</si>
  <si>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</si>
  <si>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</si>
  <si>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</si>
  <si>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</si>
  <si>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</si>
  <si>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</si>
  <si>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</si>
  <si>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</si>
  <si>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</si>
  <si>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</si>
  <si>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</si>
  <si>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</si>
  <si>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</si>
  <si>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</si>
  <si>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</si>
  <si>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</si>
  <si>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</si>
  <si>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</si>
  <si>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</si>
  <si>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</si>
  <si>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</si>
  <si>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</si>
  <si>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</si>
  <si>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</si>
  <si>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</si>
  <si>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</si>
  <si>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</si>
  <si>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</si>
  <si>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</si>
  <si>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</si>
  <si>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</si>
  <si>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</si>
  <si>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</si>
  <si>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</si>
  <si>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</si>
  <si>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</si>
  <si>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</si>
  <si>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</si>
  <si>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</si>
  <si>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</si>
  <si>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</si>
  <si>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</si>
  <si>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</si>
  <si>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</si>
  <si>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</si>
  <si>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</si>
  <si>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</si>
  <si>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</si>
  <si>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</si>
  <si>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</si>
  <si>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</si>
  <si>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</si>
  <si>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</si>
  <si>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</si>
  <si>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</si>
  <si>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</si>
  <si>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</si>
  <si>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</si>
  <si>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</si>
  <si>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</si>
  <si>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</si>
  <si>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</si>
  <si>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</si>
  <si>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</si>
  <si>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</si>
  <si>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</si>
  <si>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</si>
  <si>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</si>
  <si>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</si>
  <si>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</si>
  <si>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</si>
  <si>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</si>
  <si>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</si>
  <si>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</si>
  <si>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</si>
  <si>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</si>
  <si>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</si>
  <si>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</si>
  <si>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</si>
  <si>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</si>
  <si>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</si>
  <si>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</si>
  <si>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</si>
  <si>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</si>
  <si>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</si>
  <si>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</si>
  <si>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</si>
  <si>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</si>
  <si>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</si>
  <si>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</si>
  <si>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</si>
  <si>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</si>
  <si>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</si>
  <si>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</si>
  <si>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</si>
  <si>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</si>
  <si>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</si>
  <si>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</si>
  <si>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</si>
  <si>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</si>
  <si>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</si>
  <si>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</si>
  <si>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</si>
  <si>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</si>
  <si>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</si>
  <si>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</si>
  <si>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</si>
  <si>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</si>
  <si>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</si>
  <si>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</si>
  <si>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</si>
  <si>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</si>
  <si>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</si>
  <si>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</si>
  <si>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</si>
  <si>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</si>
  <si>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</si>
  <si>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</si>
  <si>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</si>
  <si>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</si>
  <si>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</si>
  <si>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</si>
  <si>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</si>
  <si>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</si>
  <si>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</si>
  <si>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</si>
  <si>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</si>
  <si>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</si>
  <si>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</si>
  <si>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</si>
  <si>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</si>
  <si>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</si>
  <si>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</si>
  <si>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</si>
  <si>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</si>
  <si>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</si>
  <si>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</si>
  <si>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</si>
  <si>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</si>
  <si>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</si>
  <si>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</si>
  <si>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</si>
  <si>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</si>
  <si>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</si>
  <si>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</si>
  <si>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</si>
  <si>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</si>
  <si>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</si>
  <si>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</si>
  <si>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</si>
  <si>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</si>
  <si>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</si>
  <si>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</si>
  <si>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</si>
  <si>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</si>
  <si>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</si>
  <si>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</si>
  <si>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</si>
  <si>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</si>
  <si>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</si>
  <si>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</si>
  <si>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</si>
  <si>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</si>
  <si>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</si>
  <si>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</si>
  <si>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</si>
  <si>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</si>
  <si>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</si>
  <si>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</si>
  <si>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</si>
  <si>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</si>
  <si>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</si>
  <si>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</si>
  <si>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</si>
  <si>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</si>
  <si>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</si>
  <si>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</si>
  <si>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</si>
  <si>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</si>
  <si>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</si>
  <si>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</si>
  <si>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</si>
  <si>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</si>
  <si>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</si>
  <si>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</si>
  <si>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</si>
  <si>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</si>
  <si>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</si>
  <si>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</si>
  <si>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</si>
  <si>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</si>
  <si>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</si>
  <si>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</si>
  <si>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</si>
  <si>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</si>
  <si>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</si>
  <si>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</si>
  <si>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</si>
  <si>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</si>
  <si>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</si>
  <si>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</si>
  <si>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</si>
  <si>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</si>
  <si>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</si>
  <si>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</si>
  <si>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</si>
  <si>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</si>
  <si>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</si>
  <si>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</si>
  <si>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</si>
  <si>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</si>
  <si>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</si>
  <si>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</si>
  <si>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</si>
  <si>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</si>
  <si>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</si>
  <si>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</si>
  <si>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</si>
  <si>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</si>
  <si>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</si>
  <si>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</si>
  <si>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</si>
  <si>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</si>
  <si>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</si>
  <si>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</si>
  <si>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</si>
  <si>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</si>
  <si>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</si>
  <si>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</si>
  <si>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</si>
  <si>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</si>
  <si>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</si>
  <si>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</si>
  <si>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</si>
  <si>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</si>
  <si>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</si>
  <si>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</si>
  <si>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</si>
  <si>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</si>
  <si>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</si>
  <si>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</si>
  <si>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</si>
  <si>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</si>
  <si>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</si>
  <si>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</si>
  <si>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</si>
  <si>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</si>
  <si>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</si>
  <si>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</si>
  <si>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</si>
  <si>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</si>
  <si>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</si>
  <si>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</si>
  <si>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</si>
  <si>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</si>
  <si>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</si>
  <si>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</si>
  <si>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</si>
  <si>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</si>
  <si>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</si>
  <si>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</si>
  <si>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</si>
  <si>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</si>
  <si>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</si>
  <si>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</si>
  <si>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</si>
  <si>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</si>
  <si>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</si>
  <si>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</si>
  <si>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</si>
  <si>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</si>
  <si>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</si>
  <si>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</si>
  <si>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</si>
  <si>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</si>
  <si>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</si>
  <si>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</si>
  <si>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</si>
  <si>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</si>
  <si>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</si>
  <si>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</si>
  <si>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</si>
  <si>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</si>
  <si>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</si>
  <si>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</si>
  <si>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</si>
  <si>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</si>
  <si>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</si>
  <si>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</si>
  <si>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</si>
  <si>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</si>
  <si>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</si>
  <si>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</si>
  <si>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</si>
  <si>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</si>
  <si>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</si>
  <si>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</si>
  <si>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</si>
  <si>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</si>
  <si>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</si>
  <si>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</si>
  <si>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</si>
  <si>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</si>
  <si>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</si>
  <si>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</si>
  <si>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</si>
  <si>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</si>
  <si>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</si>
  <si>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</si>
  <si>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</si>
  <si>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</si>
  <si>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</si>
  <si>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</si>
  <si>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</si>
  <si>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</si>
  <si>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</si>
  <si>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</si>
  <si>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</si>
  <si>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</si>
  <si>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</si>
  <si>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</si>
  <si>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</si>
  <si>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</si>
  <si>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</si>
  <si>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</si>
  <si>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</si>
  <si>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</si>
  <si>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</si>
  <si>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</si>
  <si>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</si>
  <si>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</si>
  <si>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</si>
  <si>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</si>
  <si>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</si>
  <si>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</si>
  <si>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</si>
  <si>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</si>
  <si>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</si>
  <si>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</si>
  <si>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</si>
  <si>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</si>
  <si>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</si>
  <si>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</si>
  <si>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</si>
  <si>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</si>
  <si>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</si>
  <si>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</si>
  <si>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</si>
  <si>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</si>
  <si>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</si>
  <si>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</si>
  <si>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</si>
  <si>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</si>
  <si>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</si>
  <si>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</si>
  <si>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</si>
  <si>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</si>
  <si>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</si>
  <si>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</si>
  <si>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</si>
  <si>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</si>
  <si>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</si>
  <si>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</si>
  <si>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</si>
  <si>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</si>
  <si>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</si>
  <si>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</si>
  <si>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</si>
  <si>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</si>
  <si>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</si>
  <si>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</si>
  <si>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</si>
  <si>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</si>
  <si>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</si>
  <si>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</si>
  <si>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</si>
  <si>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</si>
  <si>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</si>
  <si>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</si>
  <si>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</si>
  <si>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</si>
  <si>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</si>
  <si>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</si>
  <si>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</si>
  <si>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</si>
  <si>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</si>
  <si>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</si>
  <si>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</si>
  <si>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</si>
  <si>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</si>
  <si>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</si>
  <si>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</si>
  <si>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</si>
  <si>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</si>
  <si>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</si>
  <si>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</si>
  <si>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</si>
  <si>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</si>
  <si>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</si>
  <si>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</si>
  <si>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</si>
  <si>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</si>
  <si>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</si>
  <si>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</si>
  <si>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</si>
  <si>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</si>
  <si>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</si>
  <si>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</si>
  <si>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</si>
  <si>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</si>
  <si>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</si>
  <si>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</si>
  <si>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</si>
  <si>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</si>
  <si>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</si>
  <si>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</si>
  <si>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</si>
  <si>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</si>
  <si>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</si>
  <si>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</si>
  <si>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</si>
  <si>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</si>
  <si>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</si>
  <si>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</si>
  <si>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</si>
  <si>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</si>
  <si>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</si>
  <si>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</si>
  <si>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</si>
  <si>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</si>
  <si>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</si>
  <si>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</si>
  <si>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</si>
  <si>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</si>
  <si>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</si>
  <si>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</si>
  <si>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</si>
  <si>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</si>
  <si>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</si>
  <si>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</si>
  <si>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</si>
  <si>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</si>
  <si>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</si>
  <si>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</si>
  <si>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</si>
  <si>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</si>
  <si>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</si>
  <si>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</si>
  <si>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</si>
  <si>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</si>
  <si>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</si>
  <si>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</si>
  <si>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</si>
  <si>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</si>
  <si>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</si>
  <si>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</si>
  <si>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</si>
  <si>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</si>
  <si>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</si>
  <si>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</si>
  <si>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</si>
  <si>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</si>
  <si>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</si>
  <si>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</si>
  <si>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</si>
  <si>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</si>
  <si>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</si>
  <si>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</si>
  <si>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</si>
  <si>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</si>
  <si>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</si>
  <si>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</si>
  <si>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</si>
  <si>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</si>
  <si>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</si>
  <si>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</si>
  <si>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</si>
  <si>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</si>
  <si>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</si>
  <si>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</si>
  <si>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</si>
  <si>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</si>
  <si>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</si>
  <si>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</si>
  <si>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</si>
  <si>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</si>
  <si>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</si>
  <si>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</si>
  <si>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</si>
  <si>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</si>
  <si>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</si>
  <si>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</si>
  <si>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</si>
  <si>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</si>
  <si>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</si>
  <si>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</si>
  <si>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</si>
  <si>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</si>
  <si>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</si>
  <si>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</si>
  <si>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</si>
  <si>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</si>
  <si>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</si>
  <si>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</si>
  <si>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</si>
  <si>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</si>
  <si>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</si>
  <si>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</si>
  <si>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</si>
  <si>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</si>
  <si>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</si>
  <si>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</si>
  <si>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</si>
  <si>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</si>
  <si>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</si>
  <si>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</si>
  <si>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</si>
  <si>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</si>
  <si>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</si>
  <si>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</si>
  <si>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</si>
  <si>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</si>
  <si>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</si>
  <si>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</si>
  <si>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</si>
  <si>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</si>
  <si>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</si>
  <si>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</si>
  <si>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</si>
  <si>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</si>
  <si>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</si>
  <si>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</si>
  <si>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</si>
  <si>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</si>
  <si>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</si>
  <si>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</si>
  <si>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</si>
  <si>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</si>
  <si>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</si>
  <si>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</si>
  <si>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</si>
  <si>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</si>
  <si>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</si>
  <si>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</si>
  <si>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</si>
  <si>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</si>
  <si>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</si>
  <si>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</si>
  <si>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</si>
  <si>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</si>
  <si>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</si>
  <si>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</si>
  <si>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</si>
  <si>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</si>
  <si>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</si>
  <si>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</si>
  <si>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</si>
  <si>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</si>
  <si>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</si>
  <si>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</si>
  <si>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</si>
  <si>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</si>
  <si>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</si>
  <si>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</si>
  <si>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</si>
  <si>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</si>
  <si>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</si>
  <si>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</si>
  <si>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</si>
  <si>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</si>
  <si>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</si>
  <si>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</si>
  <si>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</si>
  <si>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</si>
  <si>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</si>
  <si>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</si>
  <si>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</si>
  <si>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</si>
  <si>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</si>
  <si>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</si>
  <si>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</si>
  <si>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</si>
  <si>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</si>
  <si>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</si>
  <si>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</si>
  <si>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</si>
  <si>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</si>
  <si>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</si>
  <si>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</si>
  <si>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</si>
  <si>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</si>
  <si>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</si>
  <si>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</si>
  <si>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</si>
  <si>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</si>
  <si>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</si>
  <si>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</si>
  <si>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</si>
  <si>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</si>
  <si>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</si>
  <si>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</si>
  <si>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</si>
  <si>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</si>
  <si>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</si>
  <si>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</si>
  <si>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</si>
  <si>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</si>
  <si>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</si>
  <si>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</si>
  <si>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</si>
  <si>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</si>
  <si>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</si>
  <si>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</si>
  <si>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</si>
  <si>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</si>
  <si>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</si>
  <si>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</si>
  <si>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</si>
  <si>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</si>
  <si>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</si>
  <si>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</si>
  <si>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</si>
  <si>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</si>
  <si>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</si>
  <si>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</si>
  <si>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</si>
  <si>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</si>
  <si>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</si>
  <si>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</si>
  <si>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</si>
  <si>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</si>
  <si>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</si>
  <si>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</si>
  <si>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</si>
  <si>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</si>
  <si>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</si>
  <si>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</si>
  <si>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</si>
  <si>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</si>
  <si>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</si>
  <si>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</si>
  <si>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</si>
  <si>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</si>
  <si>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</si>
  <si>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</si>
  <si>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</si>
  <si>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</si>
  <si>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</si>
  <si>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</si>
  <si>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</si>
  <si>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</si>
  <si>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</si>
  <si>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</si>
  <si>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</si>
  <si>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</si>
  <si>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</si>
  <si>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</si>
  <si>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</si>
  <si>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</si>
  <si>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</si>
  <si>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</si>
  <si>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</si>
  <si>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</si>
  <si>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</si>
  <si>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</si>
  <si>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</si>
  <si>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</si>
  <si>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</si>
  <si>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</si>
  <si>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</si>
  <si>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</si>
  <si>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</si>
  <si>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</si>
  <si>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</si>
  <si>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</si>
  <si>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</si>
  <si>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</si>
  <si>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</si>
  <si>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</si>
  <si>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</si>
  <si>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</si>
  <si>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</si>
  <si>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</si>
  <si>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</si>
  <si>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</si>
  <si>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</si>
  <si>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</si>
  <si>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</si>
  <si>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</si>
  <si>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</si>
  <si>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</si>
  <si>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</si>
  <si>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</si>
  <si>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</si>
  <si>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</si>
  <si>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</si>
  <si>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</si>
  <si>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</si>
  <si>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</si>
  <si>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</si>
  <si>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</si>
  <si>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</si>
  <si>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</si>
  <si>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</si>
  <si>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</si>
  <si>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</si>
  <si>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</si>
  <si>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</si>
  <si>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</si>
  <si>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</si>
  <si>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</si>
  <si>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</si>
  <si>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</si>
  <si>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</si>
  <si>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</si>
  <si>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</si>
  <si>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</si>
  <si>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</si>
  <si>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</si>
  <si>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</si>
  <si>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</si>
  <si>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</si>
  <si>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</si>
  <si>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</si>
  <si>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</si>
  <si>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</si>
  <si>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</si>
  <si>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</si>
  <si>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</si>
  <si>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</si>
  <si>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</si>
  <si>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</si>
  <si>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</si>
  <si>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</si>
  <si>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</si>
  <si>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</si>
  <si>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</si>
  <si>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</si>
  <si>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</si>
  <si>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</si>
  <si>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</si>
  <si>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</si>
  <si>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</si>
  <si>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</si>
  <si>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</si>
  <si>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</si>
  <si>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</si>
  <si>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</si>
  <si>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</si>
  <si>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</si>
  <si>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</si>
  <si>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</si>
  <si>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</si>
  <si>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</si>
  <si>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</si>
  <si>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</si>
  <si>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</si>
  <si>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</si>
  <si>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</si>
  <si>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</si>
  <si>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</si>
  <si>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</si>
  <si>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</si>
  <si>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</si>
  <si>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</si>
  <si>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</si>
  <si>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</si>
  <si>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</si>
  <si>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</si>
  <si>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</si>
  <si>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</si>
  <si>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</si>
  <si>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</si>
  <si>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</si>
  <si>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</si>
  <si>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</si>
  <si>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</si>
  <si>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</si>
  <si>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</si>
  <si>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</si>
  <si>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</si>
  <si>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</si>
  <si>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</si>
  <si>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</si>
  <si>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</si>
  <si>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</si>
  <si>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</si>
  <si>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</si>
  <si>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</si>
  <si>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</si>
  <si>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</si>
  <si>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</si>
  <si>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</si>
  <si>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</si>
  <si>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</si>
  <si>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</si>
  <si>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</si>
  <si>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</si>
  <si>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</si>
  <si>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</si>
  <si>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</si>
  <si>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</si>
  <si>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</si>
  <si>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</si>
  <si>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</si>
  <si>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</si>
  <si>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</si>
  <si>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</si>
  <si>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</si>
  <si>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</si>
  <si>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</si>
  <si>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</si>
  <si>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</si>
  <si>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</si>
  <si>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</si>
  <si>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</si>
  <si>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</si>
  <si>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</si>
  <si>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</si>
  <si>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</si>
  <si>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</si>
  <si>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</si>
  <si>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</si>
  <si>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</si>
  <si>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</si>
  <si>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</si>
  <si>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</si>
  <si>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</si>
  <si>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</si>
  <si>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</si>
  <si>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</si>
  <si>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</si>
  <si>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</si>
  <si>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</si>
  <si>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</si>
  <si>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</si>
  <si>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</si>
  <si>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</si>
  <si>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</si>
  <si>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</si>
  <si>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</si>
  <si>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</si>
  <si>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</si>
  <si>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</si>
  <si>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</si>
  <si>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</si>
  <si>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</si>
  <si>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</si>
  <si>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</si>
  <si>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</si>
  <si>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</si>
  <si>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</si>
  <si>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</si>
  <si>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</si>
  <si>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</si>
  <si>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</si>
  <si>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</si>
  <si>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</si>
  <si>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</si>
  <si>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</si>
  <si>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</si>
  <si>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</si>
  <si>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</si>
  <si>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</si>
  <si>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</si>
  <si>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</si>
  <si>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</si>
  <si>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</si>
  <si>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</si>
  <si>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</si>
  <si>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</si>
  <si>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</si>
  <si>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</si>
  <si>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</si>
  <si>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</si>
  <si>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</si>
  <si>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</si>
  <si>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</si>
  <si>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</si>
  <si>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</si>
  <si>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</si>
  <si>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</si>
  <si>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</si>
  <si>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</si>
  <si>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</si>
  <si>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</si>
  <si>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</si>
  <si>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</si>
  <si>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</si>
  <si>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</si>
  <si>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</si>
  <si>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</si>
  <si>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</si>
  <si>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</si>
  <si>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</si>
  <si>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</si>
  <si>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</si>
  <si>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</si>
  <si>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</si>
  <si>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</si>
  <si>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</si>
  <si>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</si>
  <si>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</si>
  <si>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</si>
  <si>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</si>
  <si>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</si>
  <si>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</si>
  <si>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</si>
  <si>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</si>
  <si>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</si>
  <si>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</si>
  <si>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</si>
  <si>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</si>
  <si>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</si>
  <si>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</si>
  <si>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</si>
  <si>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</si>
  <si>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</si>
  <si>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</si>
  <si>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</si>
  <si>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</si>
  <si>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</si>
  <si>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</si>
  <si>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</si>
  <si>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</si>
  <si>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</si>
  <si>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</si>
  <si>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</si>
  <si>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</si>
  <si>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</si>
  <si>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</si>
  <si>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</si>
  <si>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</si>
  <si>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</si>
  <si>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</si>
  <si>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</si>
  <si>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</si>
  <si>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</si>
  <si>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</si>
  <si>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</si>
  <si>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</si>
  <si>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</si>
  <si>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</si>
  <si>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</si>
  <si>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</si>
  <si>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</si>
  <si>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</si>
  <si>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</si>
  <si>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</si>
  <si>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</si>
  <si>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</si>
  <si>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</si>
  <si>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</si>
  <si>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</si>
  <si>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</si>
  <si>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</si>
  <si>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</si>
  <si>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</si>
  <si>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</si>
  <si>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</si>
  <si>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</si>
  <si>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</si>
  <si>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</si>
  <si>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</si>
  <si>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</si>
  <si>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</si>
  <si>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</si>
  <si>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</si>
  <si>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</si>
  <si>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</si>
  <si>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</si>
  <si>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</si>
  <si>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</si>
  <si>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</si>
  <si>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</si>
  <si>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</si>
  <si>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</si>
  <si>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</si>
  <si>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</si>
  <si>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</si>
  <si>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</si>
  <si>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</si>
  <si>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</si>
  <si>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</si>
  <si>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</si>
  <si>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</si>
  <si>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</si>
  <si>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</si>
  <si>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</si>
  <si>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</si>
  <si>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</si>
  <si>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</si>
  <si>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</si>
  <si>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</si>
  <si>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</si>
  <si>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</si>
  <si>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</si>
  <si>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</si>
  <si>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</si>
  <si>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</si>
  <si>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</si>
  <si>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</si>
  <si>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</si>
  <si>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</si>
  <si>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</si>
  <si>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</si>
  <si>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</si>
  <si>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</si>
  <si>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</si>
  <si>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</si>
  <si>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</si>
  <si>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</si>
  <si>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</si>
  <si>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</si>
  <si>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</si>
  <si>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</si>
  <si>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</si>
  <si>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</si>
  <si>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</si>
  <si>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</si>
  <si>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</si>
  <si>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</si>
  <si>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</si>
  <si>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</si>
  <si>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</si>
  <si>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</si>
  <si>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</si>
  <si>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</si>
  <si>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</si>
  <si>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</si>
  <si>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</si>
  <si>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</si>
  <si>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</si>
  <si>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</si>
  <si>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</si>
  <si>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</si>
  <si>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</si>
  <si>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</si>
  <si>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</si>
  <si>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</si>
  <si>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</si>
  <si>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</si>
  <si>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</si>
  <si>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</si>
  <si>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</si>
  <si>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</si>
  <si>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</si>
  <si>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</si>
  <si>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</si>
  <si>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</si>
  <si>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</si>
  <si>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</si>
  <si>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</si>
  <si>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</si>
  <si>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</si>
  <si>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</si>
  <si>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</si>
  <si>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</si>
  <si>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</si>
  <si>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</si>
  <si>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</si>
  <si>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</si>
  <si>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</si>
  <si>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</si>
  <si>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</si>
  <si>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</si>
  <si>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</si>
  <si>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</si>
  <si>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</si>
  <si>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</si>
  <si>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</si>
  <si>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</si>
  <si>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</si>
  <si>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</si>
  <si>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</si>
  <si>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</si>
  <si>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</si>
  <si>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</si>
  <si>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</si>
  <si>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</si>
  <si>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</si>
  <si>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</si>
  <si>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</si>
  <si>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</si>
  <si>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</si>
  <si>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</si>
  <si>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</si>
  <si>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</si>
  <si>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</si>
  <si>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</si>
  <si>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</si>
  <si>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</si>
  <si>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</si>
  <si>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</si>
  <si>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</si>
  <si>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</si>
  <si>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</si>
  <si>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</si>
  <si>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</si>
  <si>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</si>
  <si>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</si>
  <si>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</si>
  <si>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</si>
  <si>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</si>
  <si>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</si>
  <si>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</si>
  <si>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</si>
  <si>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</si>
  <si>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</si>
  <si>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</si>
  <si>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</si>
  <si>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</si>
  <si>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</si>
  <si>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</si>
  <si>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</si>
  <si>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</si>
  <si>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</si>
  <si>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</si>
  <si>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</si>
  <si>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</si>
  <si>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</si>
  <si>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</si>
  <si>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</si>
  <si>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</si>
  <si>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</si>
  <si>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</si>
  <si>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</si>
  <si>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</si>
  <si>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</si>
  <si>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</si>
  <si>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</si>
  <si>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</si>
  <si>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</si>
  <si>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</si>
  <si>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</si>
  <si>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</si>
  <si>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</si>
  <si>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</si>
  <si>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</si>
  <si>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</si>
  <si>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</si>
  <si>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</si>
  <si>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</si>
  <si>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</si>
  <si>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</si>
  <si>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</si>
  <si>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</si>
  <si>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</si>
  <si>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</si>
  <si>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</si>
  <si>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</si>
  <si>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</si>
  <si>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</si>
  <si>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</si>
  <si>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</si>
  <si>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</si>
  <si>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</si>
  <si>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</si>
  <si>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</si>
  <si>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</si>
  <si>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</si>
  <si>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</si>
  <si>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</si>
  <si>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</si>
  <si>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</si>
  <si>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</si>
  <si>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</si>
  <si>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</si>
  <si>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</si>
  <si>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</si>
  <si>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</si>
  <si>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</si>
  <si>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</si>
  <si>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</si>
  <si>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</si>
  <si>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</si>
  <si>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</si>
  <si>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</si>
  <si>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</si>
  <si>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</si>
  <si>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</si>
  <si>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</si>
  <si>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</si>
  <si>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</si>
  <si>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</si>
  <si>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</si>
  <si>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</si>
  <si>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</si>
  <si>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</si>
  <si>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</si>
  <si>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</si>
  <si>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</si>
  <si>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</si>
  <si>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</si>
  <si>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</si>
  <si>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</si>
  <si>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</si>
  <si>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</si>
  <si>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</si>
  <si>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</si>
  <si>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</si>
  <si>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</si>
  <si>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</si>
  <si>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</si>
  <si>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</si>
  <si>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</si>
  <si>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</si>
  <si>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</si>
  <si>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</si>
  <si>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</si>
  <si>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</si>
  <si>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</si>
  <si>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</si>
  <si>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</si>
  <si>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</si>
  <si>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</si>
  <si>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</si>
  <si>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</si>
  <si>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</si>
  <si>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</si>
  <si>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</si>
  <si>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</si>
  <si>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</si>
  <si>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</si>
  <si>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</si>
  <si>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</si>
  <si>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</si>
  <si>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</si>
  <si>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</si>
  <si>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</si>
  <si>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</si>
  <si>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</si>
  <si>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</si>
  <si>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</si>
  <si>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</si>
  <si>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</si>
  <si>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</si>
  <si>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</si>
  <si>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</si>
  <si>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</si>
  <si>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</si>
  <si>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</si>
  <si>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</si>
  <si>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</si>
  <si>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</si>
  <si>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</si>
  <si>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</si>
  <si>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</si>
  <si>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</si>
  <si>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</si>
  <si>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</si>
  <si>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</si>
  <si>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</si>
  <si>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</si>
  <si>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</si>
  <si>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</si>
  <si>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</si>
  <si>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</si>
  <si>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</si>
  <si>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</si>
  <si>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</si>
  <si>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</si>
  <si>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</si>
  <si>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</si>
  <si>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</si>
  <si>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</si>
  <si>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</si>
  <si>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</si>
  <si>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</si>
  <si>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</si>
  <si>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</si>
  <si>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</si>
  <si>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</si>
  <si>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</si>
  <si>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</si>
  <si>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</si>
  <si>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</si>
  <si>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</si>
  <si>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</si>
  <si>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</si>
  <si>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</si>
  <si>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</si>
  <si>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</si>
  <si>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</si>
  <si>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</si>
  <si>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</si>
  <si>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</si>
  <si>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</si>
  <si>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</si>
  <si>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</si>
  <si>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</si>
  <si>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</si>
  <si>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</si>
  <si>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</si>
  <si>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</si>
  <si>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</si>
  <si>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</si>
  <si>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</si>
  <si>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</si>
  <si>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</si>
  <si>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</si>
  <si>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</si>
  <si>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</si>
  <si>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</si>
  <si>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</si>
  <si>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</si>
  <si>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</si>
  <si>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</si>
  <si>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</si>
  <si>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</si>
  <si>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</si>
  <si>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</si>
  <si>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</si>
  <si>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</si>
  <si>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</si>
  <si>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</si>
  <si>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</si>
  <si>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</si>
  <si>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</si>
  <si>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</si>
  <si>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</si>
  <si>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</si>
  <si>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</si>
  <si>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</si>
  <si>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</si>
  <si>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</si>
  <si>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</si>
  <si>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</si>
  <si>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</si>
  <si>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</si>
  <si>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</si>
  <si>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</si>
  <si>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</si>
  <si>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</si>
  <si>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</si>
  <si>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</si>
  <si>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</si>
  <si>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</si>
  <si>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</si>
  <si>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</si>
  <si>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</si>
  <si>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</si>
  <si>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</si>
  <si>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</si>
  <si>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</si>
  <si>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</si>
  <si>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</si>
  <si>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</si>
  <si>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</si>
  <si>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</si>
  <si>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</si>
  <si>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</si>
  <si>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</si>
  <si>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</si>
  <si>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</si>
  <si>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</si>
  <si>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</si>
  <si>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</si>
  <si>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</si>
  <si>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</si>
  <si>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</si>
  <si>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</si>
  <si>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</si>
  <si>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</si>
  <si>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</si>
  <si>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</si>
  <si>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</si>
  <si>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</si>
  <si>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</si>
  <si>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</si>
  <si>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</si>
  <si>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</si>
  <si>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</si>
  <si>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</si>
  <si>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</si>
  <si>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</si>
  <si>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</si>
  <si>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</si>
  <si>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</si>
  <si>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</si>
  <si>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</si>
  <si>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</si>
  <si>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</si>
  <si>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</si>
  <si>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</si>
  <si>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</si>
  <si>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</si>
  <si>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</si>
  <si>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</si>
  <si>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</si>
  <si>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</si>
  <si>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</si>
  <si>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</si>
  <si>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</si>
  <si>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</si>
  <si>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</si>
  <si>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</si>
  <si>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</si>
  <si>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</si>
  <si>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</si>
  <si>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</si>
  <si>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</si>
  <si>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</si>
  <si>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</si>
  <si>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</si>
  <si>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</si>
  <si>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</si>
  <si>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</si>
  <si>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</si>
  <si>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</si>
  <si>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</si>
  <si>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</si>
  <si>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</si>
  <si>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</si>
  <si>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</si>
  <si>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</si>
  <si>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</si>
  <si>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</si>
  <si>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</si>
  <si>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</si>
  <si>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</si>
  <si>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</si>
  <si>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</si>
  <si>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</si>
  <si>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</si>
  <si>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</si>
  <si>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</si>
  <si>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</si>
  <si>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</si>
  <si>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</si>
  <si>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</si>
  <si>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</si>
  <si>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</si>
  <si>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</si>
  <si>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</si>
  <si>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</si>
  <si>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</si>
  <si>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</si>
  <si>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</si>
  <si>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</si>
  <si>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</si>
  <si>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</si>
  <si>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</si>
  <si>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</si>
  <si>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</si>
  <si>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</si>
  <si>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</si>
  <si>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</si>
  <si>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</si>
  <si>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</si>
  <si>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</si>
  <si>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</si>
  <si>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</si>
  <si>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</si>
  <si>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</si>
  <si>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</si>
  <si>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</si>
  <si>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</si>
  <si>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</si>
  <si>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</si>
  <si>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</si>
  <si>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</si>
  <si>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</si>
  <si>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</si>
  <si>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</si>
  <si>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</si>
  <si>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</si>
  <si>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</si>
  <si>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</si>
  <si>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</si>
  <si>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</si>
  <si>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</si>
  <si>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</si>
  <si>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</si>
  <si>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</si>
  <si>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</si>
  <si>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</si>
  <si>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</si>
  <si>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</si>
  <si>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</si>
  <si>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</si>
  <si>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</si>
  <si>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</si>
  <si>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</si>
  <si>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</si>
  <si>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</si>
  <si>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</si>
  <si>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</si>
  <si>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</si>
  <si>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</si>
  <si>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</si>
  <si>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</si>
  <si>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</si>
  <si>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</si>
  <si>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</si>
  <si>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</si>
  <si>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</si>
  <si>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</si>
  <si>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</si>
  <si>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</si>
  <si>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</si>
  <si>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</si>
  <si>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</si>
  <si>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</si>
  <si>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</si>
  <si>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</si>
  <si>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</si>
  <si>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</si>
  <si>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</si>
  <si>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</si>
  <si>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</si>
  <si>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</si>
  <si>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</si>
  <si>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</si>
  <si>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</si>
  <si>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</si>
  <si>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</si>
  <si>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</si>
  <si>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</si>
  <si>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</si>
  <si>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</si>
  <si>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</si>
  <si>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</si>
  <si>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</si>
  <si>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</si>
  <si>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</si>
  <si>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</si>
  <si>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</si>
  <si>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</si>
  <si>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</si>
  <si>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</si>
  <si>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</si>
  <si>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</si>
  <si>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</si>
  <si>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</si>
  <si>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</si>
  <si>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</si>
  <si>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</si>
  <si>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</si>
  <si>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</si>
  <si>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</si>
  <si>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</si>
  <si>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</si>
  <si>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</si>
  <si>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</si>
  <si>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</si>
  <si>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</si>
  <si>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</si>
  <si>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</si>
  <si>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</si>
  <si>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</si>
  <si>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</si>
  <si>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</si>
  <si>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</si>
  <si>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</si>
  <si>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</si>
  <si>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</si>
  <si>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</si>
  <si>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</si>
  <si>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</si>
  <si>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</si>
  <si>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</si>
  <si>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</si>
  <si>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</si>
  <si>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</si>
  <si>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</si>
  <si>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</si>
  <si>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</si>
  <si>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</si>
  <si>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</si>
  <si>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</si>
  <si>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</si>
  <si>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</si>
  <si>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</si>
  <si>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</si>
  <si>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</si>
  <si>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</si>
  <si>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</si>
  <si>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</si>
  <si>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</si>
  <si>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</si>
  <si>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</si>
  <si>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</si>
  <si>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</si>
  <si>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</si>
  <si>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</si>
  <si>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</si>
  <si>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</si>
  <si>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</si>
  <si>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</si>
  <si>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</si>
  <si>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</si>
  <si>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</si>
  <si>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</si>
  <si>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</si>
  <si>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</si>
  <si>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</si>
  <si>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</si>
  <si>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</si>
  <si>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</si>
  <si>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</si>
  <si>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</si>
  <si>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</si>
  <si>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</si>
  <si>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</si>
  <si>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</si>
  <si>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</si>
  <si>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</si>
  <si>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</si>
  <si>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</si>
  <si>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</si>
  <si>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</si>
  <si>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</si>
  <si>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</si>
  <si>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</si>
  <si>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</si>
  <si>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</si>
  <si>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</si>
  <si>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</si>
  <si>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</si>
  <si>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</si>
  <si>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</si>
  <si>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</si>
  <si>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</si>
  <si>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</si>
  <si>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</si>
  <si>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</si>
  <si>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</si>
  <si>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</si>
  <si>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</si>
  <si>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</si>
  <si>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</si>
  <si>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</si>
  <si>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</si>
  <si>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</si>
  <si>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</si>
  <si>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</si>
  <si>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</si>
  <si>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</si>
  <si>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</si>
  <si>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</si>
  <si>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</si>
  <si>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</si>
  <si>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</si>
  <si>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</si>
  <si>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</si>
  <si>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</si>
  <si>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</si>
  <si>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</si>
  <si>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</si>
  <si>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</si>
  <si>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</si>
  <si>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</si>
  <si>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</si>
  <si>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</si>
  <si>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</si>
  <si>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</si>
  <si>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</si>
  <si>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</si>
  <si>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</si>
  <si>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</si>
  <si>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</si>
  <si>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</si>
  <si>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</si>
  <si>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</si>
  <si>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</si>
  <si>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</si>
  <si>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</si>
  <si>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</si>
  <si>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</si>
  <si>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</si>
  <si>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</si>
  <si>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</si>
  <si>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</si>
  <si>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</si>
  <si>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</si>
  <si>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</si>
  <si>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</si>
  <si>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</si>
  <si>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</si>
  <si>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</si>
  <si>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</si>
  <si>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</si>
  <si>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</si>
  <si>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</si>
  <si>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</si>
  <si>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</si>
  <si>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</si>
  <si>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</si>
  <si>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</si>
  <si>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</si>
  <si>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</si>
  <si>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</si>
  <si>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</si>
  <si>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</si>
  <si>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</si>
  <si>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</si>
  <si>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</si>
  <si>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</si>
  <si>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</si>
  <si>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</si>
  <si>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</si>
  <si>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</si>
  <si>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</si>
  <si>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</si>
  <si>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</si>
  <si>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</si>
  <si>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</si>
  <si>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</si>
  <si>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</si>
  <si>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</si>
  <si>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</si>
  <si>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</si>
  <si>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</si>
  <si>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</si>
  <si>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</si>
  <si>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</si>
  <si>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</si>
  <si>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</si>
  <si>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</si>
  <si>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</si>
  <si>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</si>
  <si>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</si>
  <si>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</si>
  <si>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</si>
  <si>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</si>
  <si>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</si>
  <si>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</si>
  <si>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</si>
  <si>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</si>
  <si>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</si>
  <si>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</si>
  <si>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</si>
  <si>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</si>
  <si>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</si>
  <si>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</si>
  <si>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</si>
  <si>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</si>
  <si>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</si>
  <si>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</si>
  <si>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</si>
  <si>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</si>
  <si>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</si>
  <si>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</si>
  <si>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</si>
  <si>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</si>
  <si>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</si>
  <si>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</si>
  <si>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</si>
  <si>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</si>
  <si>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</si>
  <si>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</si>
  <si>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</si>
  <si>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</si>
  <si>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</si>
  <si>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</si>
  <si>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</si>
  <si>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</si>
  <si>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</si>
  <si>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</si>
  <si>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</si>
  <si>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</si>
  <si>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</si>
  <si>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</si>
  <si>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</si>
  <si>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</si>
  <si>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</si>
  <si>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</si>
  <si>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</si>
  <si>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</si>
  <si>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</si>
  <si>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</si>
  <si>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</si>
  <si>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</si>
  <si>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</si>
  <si>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</si>
  <si>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</si>
  <si>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</si>
  <si>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</si>
  <si>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</si>
  <si>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</si>
  <si>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</si>
  <si>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</si>
  <si>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</si>
  <si>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</si>
  <si>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</si>
  <si>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</si>
  <si>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</si>
  <si>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</si>
  <si>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</si>
  <si>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</si>
  <si>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</si>
  <si>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</si>
  <si>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</si>
  <si>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</si>
  <si>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</si>
  <si>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</si>
  <si>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</si>
  <si>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</si>
  <si>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</si>
  <si>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</si>
  <si>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</si>
  <si>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</si>
  <si>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</si>
  <si>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</si>
  <si>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</si>
  <si>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</si>
  <si>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</si>
  <si>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</si>
  <si>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</si>
  <si>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</si>
  <si>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</si>
  <si>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</si>
  <si>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</si>
  <si>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</si>
  <si>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</si>
  <si>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</si>
  <si>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</si>
  <si>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</si>
  <si>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</si>
  <si>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</si>
  <si>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</si>
  <si>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</si>
  <si>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</si>
  <si>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</si>
  <si>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</si>
  <si>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</si>
  <si>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</si>
  <si>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</si>
  <si>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</si>
  <si>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</si>
  <si>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</si>
  <si>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</si>
  <si>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</si>
  <si>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</si>
  <si>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</si>
  <si>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</si>
  <si>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</si>
  <si>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</si>
  <si>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</si>
  <si>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</si>
  <si>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</si>
  <si>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</si>
  <si>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</si>
  <si>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</si>
  <si>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</si>
  <si>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</si>
  <si>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</si>
  <si>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</si>
  <si>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</si>
  <si>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</si>
  <si>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</si>
  <si>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</si>
  <si>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</si>
  <si>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</si>
  <si>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</si>
  <si>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</si>
  <si>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</si>
  <si>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</si>
  <si>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</si>
  <si>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</si>
  <si>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</si>
  <si>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</si>
  <si>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</si>
  <si>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</si>
  <si>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</si>
  <si>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</si>
  <si>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</si>
  <si>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</si>
  <si>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</si>
  <si>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</si>
  <si>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</si>
  <si>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</si>
  <si>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</si>
  <si>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</si>
  <si>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</si>
  <si>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</si>
  <si>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</si>
  <si>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</si>
  <si>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</si>
  <si>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</si>
  <si>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</si>
  <si>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</si>
  <si>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</si>
  <si>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</si>
  <si>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</si>
  <si>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</si>
  <si>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</si>
  <si>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</si>
  <si>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</si>
  <si>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</si>
  <si>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</si>
  <si>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</si>
  <si>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</si>
  <si>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</si>
  <si>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</si>
  <si>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</si>
  <si>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</si>
  <si>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</si>
  <si>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</si>
  <si>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</si>
  <si>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</si>
  <si>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</si>
  <si>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</si>
  <si>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</si>
  <si>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</si>
  <si>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</si>
  <si>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</si>
  <si>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</si>
  <si>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</si>
  <si>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</si>
  <si>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</si>
  <si>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</si>
  <si>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</si>
  <si>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</si>
  <si>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</si>
  <si>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</si>
  <si>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</si>
  <si>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</si>
  <si>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</si>
  <si>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</si>
  <si>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</si>
  <si>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</si>
  <si>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</si>
  <si>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</si>
  <si>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</si>
  <si>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</si>
  <si>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</si>
  <si>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</si>
  <si>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</si>
  <si>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</si>
  <si>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</si>
  <si>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</si>
  <si>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</si>
  <si>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</si>
  <si>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</si>
  <si>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</si>
  <si>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</si>
  <si>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</si>
  <si>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</si>
  <si>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</si>
  <si>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</si>
  <si>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</si>
  <si>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</si>
  <si>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</si>
  <si>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</si>
  <si>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</si>
  <si>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</si>
  <si>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</si>
  <si>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</si>
  <si>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</si>
  <si>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</si>
  <si>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</si>
  <si>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</si>
  <si>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</si>
  <si>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</si>
  <si>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</si>
  <si>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</si>
  <si>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</si>
  <si>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</si>
  <si>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</si>
  <si>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</si>
  <si>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</si>
  <si>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</si>
  <si>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</si>
  <si>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</si>
  <si>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</si>
  <si>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</si>
  <si>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</si>
  <si>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</si>
  <si>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</si>
  <si>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</si>
  <si>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</si>
  <si>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</si>
  <si>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</si>
  <si>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</si>
  <si>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</si>
  <si>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</si>
  <si>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</si>
  <si>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</si>
  <si>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</si>
  <si>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</si>
  <si>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</si>
  <si>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</si>
  <si>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</si>
  <si>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</si>
  <si>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</si>
  <si>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</si>
  <si>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</si>
  <si>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</si>
  <si>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</si>
  <si>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</si>
  <si>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</si>
  <si>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</si>
  <si>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</si>
  <si>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</si>
  <si>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</si>
  <si>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</si>
  <si>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</si>
  <si>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</si>
  <si>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</si>
  <si>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</si>
  <si>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</si>
  <si>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</si>
  <si>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</si>
  <si>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</si>
  <si>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</si>
  <si>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</si>
  <si>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</si>
  <si>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</si>
  <si>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</si>
  <si>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</si>
  <si>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</si>
  <si>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</si>
  <si>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</si>
  <si>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</si>
  <si>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</si>
  <si>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</si>
  <si>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</si>
  <si>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</si>
  <si>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</si>
  <si>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</si>
  <si>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</si>
  <si>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</si>
  <si>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</si>
  <si>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</si>
  <si>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</si>
  <si>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</si>
  <si>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</si>
  <si>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</si>
  <si>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</si>
  <si>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</si>
  <si>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</si>
  <si>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</si>
  <si>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</si>
  <si>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</si>
  <si>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</si>
  <si>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</si>
  <si>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</si>
  <si>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</si>
  <si>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</si>
  <si>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</si>
  <si>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</si>
  <si>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</si>
  <si>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</si>
  <si>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</si>
  <si>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</si>
  <si>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</si>
  <si>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</si>
  <si>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</si>
  <si>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</si>
  <si>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</si>
  <si>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</si>
  <si>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</si>
  <si>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</si>
  <si>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</si>
  <si>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</si>
  <si>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</si>
  <si>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</si>
  <si>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</si>
  <si>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</si>
  <si>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</si>
  <si>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</si>
  <si>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</si>
  <si>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</si>
  <si>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</si>
  <si>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</si>
  <si>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</si>
  <si>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</si>
  <si>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</si>
  <si>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</si>
  <si>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</si>
  <si>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</si>
  <si>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</si>
  <si>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</si>
  <si>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</si>
  <si>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</si>
  <si>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</si>
  <si>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</si>
  <si>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</si>
  <si>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</si>
  <si>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</si>
  <si>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</si>
  <si>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</si>
  <si>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</si>
  <si>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</si>
  <si>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</si>
  <si>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</si>
  <si>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</si>
  <si>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</si>
  <si>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</si>
  <si>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</si>
  <si>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</si>
  <si>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</si>
  <si>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</si>
  <si>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</si>
  <si>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</si>
  <si>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</si>
  <si>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</si>
  <si>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</si>
  <si>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</si>
  <si>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</si>
  <si>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</si>
  <si>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</si>
  <si>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</si>
  <si>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</si>
  <si>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</si>
  <si>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</si>
  <si>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</si>
  <si>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</si>
  <si>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</si>
  <si>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</si>
  <si>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</si>
  <si>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</si>
  <si>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</si>
  <si>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</si>
  <si>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</si>
  <si>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</si>
  <si>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</si>
  <si>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</si>
  <si>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</si>
  <si>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</si>
  <si>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</si>
  <si>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</si>
  <si>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</si>
  <si>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</si>
  <si>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</si>
  <si>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</si>
  <si>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</si>
  <si>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</si>
  <si>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</si>
  <si>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</si>
  <si>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</si>
  <si>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</si>
  <si>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</si>
  <si>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</si>
  <si>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</si>
  <si>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</si>
  <si>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</si>
  <si>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</si>
  <si>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</si>
  <si>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</si>
  <si>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</si>
  <si>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</si>
  <si>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</si>
  <si>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</si>
  <si>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</si>
  <si>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</si>
  <si>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</si>
  <si>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</si>
  <si>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</si>
  <si>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</si>
  <si>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</si>
  <si>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</si>
  <si>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</si>
  <si>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</si>
  <si>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</si>
  <si>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</si>
  <si>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</si>
  <si>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</si>
  <si>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</si>
  <si>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</si>
  <si>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</si>
  <si>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</si>
  <si>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</si>
  <si>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</si>
  <si>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</si>
  <si>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</si>
  <si>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</si>
  <si>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</si>
  <si>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</si>
  <si>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</si>
  <si>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</si>
  <si>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</si>
  <si>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</si>
  <si>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</si>
  <si>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</si>
  <si>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</si>
  <si>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</si>
  <si>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</si>
  <si>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</si>
  <si>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</si>
  <si>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</si>
  <si>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</si>
  <si>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</si>
  <si>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</si>
  <si>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</si>
  <si>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</si>
  <si>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</si>
  <si>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</si>
  <si>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</si>
  <si>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</si>
  <si>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</si>
  <si>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</si>
  <si>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</si>
  <si>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</si>
  <si>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</si>
  <si>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</si>
  <si>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</si>
  <si>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</si>
  <si>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</si>
  <si>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</si>
  <si>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</si>
  <si>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</si>
  <si>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</si>
  <si>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</si>
  <si>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</si>
  <si>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</si>
  <si>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</si>
  <si>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</si>
  <si>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</si>
  <si>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</si>
  <si>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</si>
  <si>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</si>
  <si>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</si>
  <si>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</si>
  <si>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</si>
  <si>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</si>
  <si>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</si>
  <si>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</si>
  <si>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</si>
  <si>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</si>
  <si>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</si>
  <si>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</si>
  <si>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</si>
  <si>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</si>
  <si>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</si>
  <si>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</si>
  <si>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</si>
  <si>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</si>
  <si>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</si>
  <si>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</si>
  <si>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</si>
  <si>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</si>
  <si>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</si>
  <si>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</si>
  <si>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</si>
  <si>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</si>
  <si>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</si>
  <si>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</si>
  <si>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</si>
  <si>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</si>
  <si>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</si>
  <si>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</si>
  <si>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</si>
  <si>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</si>
  <si>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</si>
  <si>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</si>
  <si>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</si>
  <si>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</si>
  <si>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</si>
  <si>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</si>
  <si>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</si>
  <si>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</si>
  <si>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</si>
  <si>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</si>
  <si>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</si>
  <si>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</si>
  <si>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</si>
  <si>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</si>
  <si>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</si>
  <si>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</si>
  <si>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</si>
  <si>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</si>
  <si>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</si>
  <si>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</si>
  <si>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</si>
  <si>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</si>
  <si>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</si>
  <si>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</si>
  <si>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</si>
  <si>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</si>
  <si>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</si>
  <si>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</si>
  <si>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</si>
  <si>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</si>
  <si>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</si>
  <si>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</si>
  <si>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</si>
  <si>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</si>
  <si>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</si>
  <si>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</si>
  <si>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</si>
  <si>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</si>
  <si>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</si>
  <si>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</si>
  <si>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</si>
  <si>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</si>
  <si>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</si>
  <si>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</si>
  <si>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</si>
  <si>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</si>
  <si>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</si>
  <si>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</si>
  <si>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</si>
  <si>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</si>
  <si>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</si>
  <si>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</si>
  <si>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</si>
  <si>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</si>
  <si>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</si>
  <si>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</si>
  <si>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</si>
  <si>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</si>
  <si>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</si>
  <si>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</si>
  <si>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</si>
  <si>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</si>
  <si>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</si>
  <si>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</si>
  <si>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</si>
  <si>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</si>
  <si>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</si>
  <si>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</si>
  <si>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</si>
  <si>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</si>
  <si>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</si>
  <si>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</si>
  <si>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</si>
  <si>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</si>
  <si>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</si>
  <si>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</si>
  <si>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</si>
  <si>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</si>
  <si>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</si>
  <si>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</si>
  <si>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</si>
  <si>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</si>
  <si>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</si>
  <si>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</si>
  <si>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</si>
  <si>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</si>
  <si>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</si>
  <si>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</si>
  <si>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</si>
  <si>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</si>
  <si>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</si>
  <si>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</si>
  <si>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</si>
  <si>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</si>
  <si>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</si>
  <si>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</si>
  <si>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</si>
  <si>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</si>
  <si>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</si>
  <si>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</si>
  <si>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</si>
  <si>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</si>
  <si>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</si>
  <si>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</si>
  <si>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</si>
  <si>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</si>
  <si>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</si>
  <si>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</si>
  <si>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</si>
  <si>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</si>
  <si>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</si>
  <si>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</si>
  <si>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</si>
  <si>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</si>
  <si>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</si>
  <si>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</si>
  <si>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</si>
  <si>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</si>
  <si>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</si>
  <si>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</si>
  <si>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</si>
  <si>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</si>
  <si>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</si>
  <si>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</si>
  <si>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</si>
  <si>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</si>
  <si>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</si>
  <si>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</si>
  <si>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</si>
  <si>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</si>
  <si>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</si>
  <si>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</si>
  <si>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</si>
  <si>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</si>
  <si>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</si>
  <si>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</si>
  <si>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</si>
  <si>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</si>
  <si>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</si>
  <si>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</si>
  <si>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</si>
  <si>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</si>
  <si>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</si>
  <si>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</si>
  <si>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</si>
  <si>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</si>
  <si>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</si>
  <si>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</si>
  <si>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</si>
  <si>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</si>
  <si>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</si>
  <si>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</si>
  <si>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</si>
  <si>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</si>
  <si>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</si>
  <si>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</si>
  <si>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</si>
  <si>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</si>
  <si>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</si>
  <si>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</si>
  <si>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</si>
  <si>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</si>
  <si>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</si>
  <si>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</si>
  <si>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</si>
  <si>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</si>
  <si>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</si>
  <si>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</si>
  <si>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</si>
  <si>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</si>
  <si>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</si>
  <si>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</si>
  <si>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</si>
  <si>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</si>
  <si>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</si>
  <si>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</si>
  <si>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</si>
  <si>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</si>
  <si>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</si>
  <si>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</si>
  <si>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</si>
  <si>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</si>
  <si>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</si>
  <si>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</si>
  <si>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</si>
  <si>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</si>
  <si>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</si>
  <si>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</si>
  <si>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</si>
  <si>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</si>
  <si>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</si>
  <si>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</si>
  <si>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</si>
  <si>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</si>
  <si>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</si>
  <si>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</si>
  <si>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</si>
  <si>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</si>
  <si>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</si>
  <si>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</si>
  <si>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</si>
  <si>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</si>
  <si>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</si>
  <si>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</si>
  <si>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</si>
  <si>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</si>
  <si>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</si>
  <si>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</si>
  <si>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</si>
  <si>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</si>
  <si>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</si>
  <si>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</si>
  <si>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</si>
  <si>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</si>
  <si>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</si>
  <si>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</si>
  <si>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</si>
  <si>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</si>
  <si>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</si>
  <si>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</si>
  <si>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</si>
  <si>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</si>
  <si>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</si>
  <si>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</si>
  <si>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</si>
  <si>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</si>
  <si>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</si>
  <si>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</si>
  <si>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</si>
  <si>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</si>
  <si>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</si>
  <si>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</si>
  <si>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</si>
  <si>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</si>
  <si>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</si>
  <si>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</si>
  <si>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</si>
  <si>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</si>
  <si>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</si>
  <si>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</si>
  <si>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</si>
  <si>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</si>
  <si>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</si>
  <si>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</si>
  <si>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</si>
  <si>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</si>
  <si>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</si>
  <si>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</si>
  <si>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</si>
  <si>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</si>
  <si>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</si>
  <si>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</si>
  <si>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</si>
  <si>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</si>
  <si>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</si>
  <si>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</si>
  <si>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</si>
  <si>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</si>
  <si>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</si>
  <si>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</si>
  <si>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</si>
  <si>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</si>
  <si>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</si>
  <si>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</si>
  <si>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</si>
  <si>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</si>
  <si>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</si>
  <si>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</si>
  <si>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</si>
  <si>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</si>
  <si>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</si>
  <si>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</si>
  <si>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</si>
  <si>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</si>
  <si>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</si>
  <si>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</si>
  <si>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</si>
  <si>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</si>
  <si>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</si>
  <si>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</si>
  <si>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</si>
  <si>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</si>
  <si>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</si>
  <si>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</si>
  <si>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</si>
  <si>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</si>
  <si>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</si>
  <si>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</si>
  <si>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</si>
  <si>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</si>
  <si>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</si>
  <si>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</si>
  <si>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</si>
  <si>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</si>
  <si>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</si>
  <si>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</si>
  <si>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</si>
  <si>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</si>
  <si>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</si>
  <si>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</si>
  <si>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</si>
  <si>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</si>
  <si>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</si>
  <si>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</si>
  <si>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</si>
  <si>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</si>
  <si>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</si>
  <si>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</si>
  <si>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</si>
  <si>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</si>
  <si>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</si>
  <si>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</si>
  <si>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</si>
  <si>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</si>
  <si>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</si>
  <si>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</si>
  <si>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</si>
  <si>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</si>
  <si>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</si>
  <si>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</si>
  <si>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</si>
  <si>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</si>
  <si>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</si>
  <si>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</si>
  <si>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</si>
  <si>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</si>
  <si>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</si>
  <si>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</si>
  <si>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</si>
  <si>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</si>
  <si>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</si>
  <si>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</si>
  <si>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</si>
  <si>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</si>
  <si>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</si>
  <si>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</si>
  <si>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</si>
  <si>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</si>
  <si>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</si>
  <si>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</si>
  <si>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</si>
  <si>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</si>
  <si>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</si>
  <si>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</si>
  <si>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</si>
  <si>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</si>
  <si>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</si>
  <si>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</si>
  <si>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</si>
  <si>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</si>
  <si>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</si>
  <si>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</si>
  <si>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</si>
  <si>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</si>
  <si>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</si>
  <si>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</si>
  <si>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</si>
  <si>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</si>
  <si>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</si>
  <si>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</si>
  <si>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</si>
  <si>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</si>
  <si>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</si>
  <si>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</si>
  <si>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</si>
  <si>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</si>
  <si>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</si>
  <si>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</si>
  <si>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</si>
  <si>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</si>
  <si>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</si>
  <si>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</si>
  <si>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</si>
  <si>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</si>
  <si>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</si>
  <si>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</si>
  <si>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</si>
  <si>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</si>
  <si>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</si>
  <si>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</si>
  <si>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</si>
  <si>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</si>
  <si>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</si>
  <si>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</si>
  <si>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</si>
  <si>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</si>
  <si>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</si>
  <si>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</si>
  <si>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</si>
  <si>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</si>
  <si>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</si>
  <si>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</si>
  <si>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</si>
  <si>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</si>
  <si>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</si>
  <si>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</si>
  <si>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</si>
  <si>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</si>
  <si>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</si>
  <si>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</si>
  <si>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</si>
  <si>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</si>
  <si>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</si>
  <si>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</si>
  <si>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</si>
  <si>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</si>
  <si>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</si>
  <si>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</si>
  <si>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</si>
  <si>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</si>
  <si>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</si>
  <si>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</si>
  <si>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</si>
  <si>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</si>
  <si>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</si>
  <si>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</si>
  <si>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</si>
  <si>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</si>
  <si>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</si>
  <si>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</si>
  <si>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</si>
  <si>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</si>
  <si>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</si>
  <si>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</si>
  <si>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</si>
  <si>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</si>
  <si>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</si>
  <si>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</si>
  <si>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</si>
  <si>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</si>
  <si>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</si>
  <si>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</si>
  <si>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</si>
  <si>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</si>
  <si>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</si>
  <si>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</si>
  <si>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</si>
  <si>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</si>
  <si>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</si>
  <si>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</si>
  <si>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</si>
  <si>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</si>
  <si>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</si>
  <si>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</si>
  <si>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</si>
  <si>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</si>
  <si>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</si>
  <si>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</si>
  <si>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</si>
  <si>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</si>
  <si>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</si>
  <si>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</si>
  <si>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</si>
  <si>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</si>
  <si>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</si>
  <si>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</si>
  <si>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</si>
  <si>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</si>
  <si>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</si>
  <si>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</si>
  <si>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</si>
  <si>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</si>
  <si>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</si>
  <si>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</si>
  <si>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</si>
  <si>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</si>
  <si>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</si>
  <si>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</si>
  <si>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</si>
  <si>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</si>
  <si>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</si>
  <si>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</si>
  <si>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</si>
  <si>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</si>
  <si>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</si>
  <si>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</si>
  <si>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</si>
  <si>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</si>
  <si>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</si>
  <si>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</si>
  <si>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</si>
  <si>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</si>
  <si>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</si>
  <si>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</si>
  <si>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</si>
  <si>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</si>
  <si>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</si>
  <si>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</si>
  <si>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</si>
  <si>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</si>
  <si>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</si>
  <si>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</si>
  <si>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</si>
  <si>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</si>
  <si>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</si>
  <si>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</si>
  <si>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</si>
  <si>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</si>
  <si>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</si>
  <si>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</si>
  <si>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</si>
  <si>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</si>
  <si>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</si>
  <si>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</si>
  <si>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</si>
  <si>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</si>
  <si>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</si>
  <si>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</si>
  <si>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</si>
  <si>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</si>
  <si>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</si>
  <si>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</si>
  <si>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</si>
  <si>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</si>
  <si>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</si>
  <si>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</si>
  <si>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</si>
  <si>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</si>
  <si>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</si>
  <si>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</si>
  <si>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</si>
  <si>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</si>
  <si>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</si>
  <si>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</si>
  <si>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</si>
  <si>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</si>
  <si>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</si>
  <si>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</si>
  <si>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</si>
  <si>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</si>
  <si>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</si>
  <si>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</si>
  <si>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</si>
  <si>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</si>
  <si>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</si>
  <si>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</si>
  <si>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</si>
  <si>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</si>
  <si>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</si>
  <si>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</si>
  <si>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</si>
  <si>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</si>
  <si>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</si>
  <si>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</si>
  <si>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</si>
  <si>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</si>
  <si>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</si>
  <si>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</si>
  <si>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</si>
  <si>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</si>
  <si>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</si>
  <si>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</si>
  <si>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</si>
  <si>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</si>
  <si>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</si>
  <si>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</si>
  <si>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</si>
  <si>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</si>
  <si>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</si>
  <si>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</si>
  <si>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</si>
  <si>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</si>
  <si>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</si>
  <si>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</si>
  <si>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</si>
  <si>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</si>
  <si>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</si>
  <si>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</si>
  <si>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</si>
  <si>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</si>
  <si>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</si>
  <si>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</si>
  <si>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</si>
  <si>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</si>
  <si>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</si>
  <si>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</si>
  <si>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</si>
  <si>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</si>
  <si>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</si>
  <si>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</si>
  <si>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</si>
  <si>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</si>
  <si>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</si>
  <si>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</si>
  <si>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</si>
  <si>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</si>
  <si>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</si>
  <si>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</si>
  <si>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</si>
  <si>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</si>
  <si>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</si>
  <si>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</si>
  <si>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</si>
  <si>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</si>
  <si>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</si>
  <si>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</si>
  <si>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</si>
  <si>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</si>
  <si>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</si>
  <si>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</si>
  <si>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</si>
  <si>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</si>
  <si>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</si>
  <si>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</si>
  <si>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</si>
  <si>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</si>
  <si>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</si>
  <si>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</si>
  <si>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</si>
  <si>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</si>
  <si>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</si>
  <si>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</si>
  <si>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</si>
  <si>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</si>
  <si>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</si>
  <si>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</si>
  <si>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</si>
  <si>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</si>
  <si>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</si>
  <si>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</si>
  <si>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</si>
  <si>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</si>
  <si>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</si>
  <si>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</si>
  <si>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</si>
  <si>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</si>
  <si>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</si>
  <si>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</si>
  <si>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</si>
  <si>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</si>
  <si>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</si>
  <si>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</si>
  <si>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</si>
  <si>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</si>
  <si>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</si>
  <si>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</si>
  <si>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</si>
  <si>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</si>
  <si>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</si>
  <si>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</si>
  <si>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</si>
  <si>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</si>
  <si>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</si>
  <si>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</si>
  <si>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</si>
  <si>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</si>
  <si>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</si>
  <si>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</si>
  <si>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</si>
  <si>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</si>
  <si>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</si>
  <si>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</si>
  <si>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</si>
  <si>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</si>
  <si>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</si>
  <si>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</si>
  <si>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</si>
  <si>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</si>
  <si>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</si>
  <si>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</si>
  <si>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</si>
  <si>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</si>
  <si>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</si>
  <si>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</si>
  <si>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</si>
  <si>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</si>
  <si>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</si>
  <si>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</si>
  <si>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</si>
  <si>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</si>
  <si>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</si>
  <si>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</si>
  <si>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</si>
  <si>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</si>
  <si>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</si>
  <si>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</si>
  <si>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</si>
  <si>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</si>
  <si>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</si>
  <si>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</si>
  <si>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</si>
  <si>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</si>
  <si>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</si>
  <si>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</si>
  <si>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</si>
  <si>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</si>
  <si>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</si>
  <si>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</si>
  <si>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</si>
  <si>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</si>
  <si>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</si>
  <si>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</si>
  <si>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</si>
  <si>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</si>
  <si>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</si>
  <si>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</si>
  <si>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</si>
  <si>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</si>
  <si>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</si>
  <si>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</si>
  <si>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</si>
  <si>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</si>
  <si>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</si>
  <si>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</si>
  <si>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</si>
  <si>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</si>
  <si>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</si>
  <si>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</si>
  <si>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</si>
  <si>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</si>
  <si>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</si>
  <si>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</si>
  <si>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</si>
  <si>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</si>
  <si>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</si>
  <si>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</si>
  <si>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</si>
  <si>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</si>
  <si>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</si>
  <si>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</si>
  <si>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</si>
  <si>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</si>
  <si>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</si>
  <si>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</si>
  <si>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</si>
  <si>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</si>
  <si>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</si>
  <si>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</si>
  <si>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</si>
  <si>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</si>
  <si>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</si>
  <si>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</si>
  <si>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</si>
  <si>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</si>
  <si>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</si>
  <si>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</si>
  <si>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</si>
  <si>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</si>
  <si>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</si>
  <si>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</si>
  <si>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</si>
  <si>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</si>
  <si>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</si>
  <si>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</si>
  <si>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</si>
  <si>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</si>
  <si>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</si>
  <si>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</si>
  <si>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</si>
  <si>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</si>
  <si>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</si>
  <si>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</si>
  <si>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</si>
  <si>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</si>
  <si>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</si>
  <si>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</si>
  <si>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</si>
  <si>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</si>
  <si>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</si>
  <si>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</si>
  <si>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</si>
  <si>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</si>
  <si>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</si>
  <si>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</si>
  <si>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</si>
  <si>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</si>
  <si>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</si>
  <si>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</si>
  <si>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</si>
  <si>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</si>
  <si>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</si>
  <si>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</si>
  <si>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</si>
  <si>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</si>
  <si>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</si>
  <si>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</si>
  <si>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</si>
  <si>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</si>
  <si>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</si>
  <si>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</si>
  <si>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</si>
  <si>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</si>
  <si>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</si>
  <si>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</si>
  <si>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</si>
  <si>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</si>
  <si>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</si>
  <si>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</si>
  <si>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</si>
  <si>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</si>
  <si>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</si>
  <si>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</si>
  <si>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</si>
  <si>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</si>
  <si>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</si>
  <si>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</si>
  <si>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</si>
  <si>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</si>
  <si>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</si>
  <si>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</si>
  <si>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</si>
  <si>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</si>
  <si>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</si>
  <si>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</si>
  <si>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</si>
  <si>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</si>
  <si>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</si>
  <si>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</si>
  <si>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</si>
  <si>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</si>
  <si>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</si>
  <si>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</si>
  <si>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</si>
  <si>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</si>
  <si>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</si>
  <si>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</si>
  <si>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</si>
  <si>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</si>
  <si>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</si>
  <si>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</si>
  <si>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</si>
  <si>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</si>
  <si>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</si>
  <si>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</si>
  <si>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</si>
  <si>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</si>
  <si>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</si>
  <si>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</si>
  <si>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</si>
  <si>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</si>
  <si>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</si>
  <si>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</si>
  <si>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</si>
  <si>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</si>
  <si>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</si>
  <si>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</si>
  <si>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</si>
  <si>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</si>
  <si>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</si>
  <si>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</si>
  <si>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</si>
  <si>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</si>
  <si>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</si>
  <si>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</si>
  <si>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</si>
  <si>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</si>
  <si>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</si>
  <si>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</si>
  <si>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</si>
  <si>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</si>
  <si>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</si>
  <si>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</si>
  <si>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</si>
  <si>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</si>
  <si>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</si>
  <si>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</si>
  <si>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</si>
  <si>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</si>
  <si>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</si>
  <si>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</si>
  <si>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</si>
  <si>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</si>
  <si>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</si>
  <si>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</si>
  <si>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</si>
  <si>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</si>
  <si>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</si>
  <si>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</si>
  <si>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</si>
  <si>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</si>
  <si>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</si>
  <si>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</si>
  <si>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</si>
  <si>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</si>
  <si>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</si>
  <si>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</si>
  <si>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</si>
  <si>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</si>
  <si>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</si>
  <si>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</si>
  <si>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</si>
  <si>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</si>
  <si>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</si>
  <si>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</si>
  <si>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</si>
  <si>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</si>
  <si>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</si>
  <si>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</si>
  <si>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</si>
  <si>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</si>
  <si>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</si>
  <si>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</si>
  <si>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</si>
  <si>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</si>
  <si>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</si>
  <si>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</si>
  <si>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</si>
  <si>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</si>
  <si>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</si>
  <si>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</si>
  <si>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</si>
  <si>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</si>
  <si>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</si>
  <si>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</si>
  <si>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</si>
  <si>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</si>
  <si>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</si>
  <si>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</si>
  <si>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</si>
  <si>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</si>
  <si>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</si>
  <si>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</si>
  <si>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</si>
  <si>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</si>
  <si>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</si>
  <si>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</si>
  <si>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</si>
  <si>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</si>
  <si>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</si>
  <si>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</si>
  <si>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</si>
  <si>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</si>
  <si>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</si>
  <si>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</si>
  <si>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</si>
  <si>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</si>
  <si>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</si>
  <si>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</si>
  <si>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</si>
  <si>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</si>
  <si>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</si>
  <si>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</si>
  <si>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</si>
  <si>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</si>
  <si>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</si>
  <si>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</si>
  <si>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</si>
  <si>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</si>
  <si>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</si>
  <si>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</si>
  <si>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</si>
  <si>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</si>
  <si>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</si>
  <si>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</si>
  <si>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</si>
  <si>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</si>
  <si>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</si>
  <si>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</si>
  <si>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</si>
  <si>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</si>
  <si>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</si>
  <si>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</si>
  <si>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</si>
  <si>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</si>
  <si>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</si>
  <si>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</si>
  <si>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</si>
  <si>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</si>
  <si>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</si>
  <si>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</si>
  <si>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</si>
  <si>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</si>
  <si>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</si>
  <si>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</si>
  <si>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</si>
  <si>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</si>
  <si>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</si>
  <si>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</si>
  <si>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</si>
  <si>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</si>
  <si>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</si>
  <si>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</si>
  <si>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</si>
  <si>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</si>
  <si>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</si>
  <si>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</si>
  <si>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</si>
  <si>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</si>
  <si>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</si>
  <si>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</si>
  <si>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</si>
  <si>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</si>
  <si>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</si>
  <si>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</si>
  <si>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</si>
  <si>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</si>
  <si>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</si>
  <si>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</si>
  <si>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</si>
  <si>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</si>
  <si>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</si>
  <si>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</si>
  <si>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</si>
  <si>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</si>
  <si>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</si>
  <si>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</si>
  <si>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</si>
  <si>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</si>
  <si>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</si>
  <si>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</si>
  <si>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</si>
  <si>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</si>
  <si>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</si>
  <si>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</si>
  <si>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</si>
  <si>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</si>
  <si>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</si>
  <si>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</si>
  <si>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</si>
  <si>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</si>
  <si>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</si>
  <si>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</si>
  <si>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</si>
  <si>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</si>
  <si>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</si>
  <si>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</si>
  <si>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</si>
  <si>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</si>
  <si>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</si>
  <si>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</si>
  <si>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</si>
  <si>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</si>
  <si>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</si>
  <si>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</si>
  <si>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</si>
  <si>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</si>
  <si>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</si>
  <si>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</si>
  <si>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</si>
  <si>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</si>
  <si>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</si>
  <si>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</si>
  <si>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</si>
  <si>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</si>
  <si>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</si>
  <si>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</si>
  <si>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</si>
  <si>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</si>
  <si>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</si>
  <si>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</si>
  <si>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</si>
  <si>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</si>
  <si>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</si>
  <si>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</si>
  <si>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</si>
  <si>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</si>
  <si>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</si>
  <si>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</si>
  <si>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</si>
  <si>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</si>
  <si>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</si>
  <si>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</si>
  <si>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</si>
  <si>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</si>
  <si>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</si>
  <si>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</si>
  <si>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</si>
  <si>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</si>
  <si>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</si>
  <si>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</si>
  <si>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</si>
  <si>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</si>
  <si>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</si>
  <si>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</si>
  <si>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</si>
  <si>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</si>
  <si>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</si>
  <si>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</si>
  <si>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</si>
  <si>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</si>
  <si>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</si>
  <si>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</si>
  <si>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</si>
  <si>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</si>
  <si>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</si>
  <si>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</si>
  <si>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</si>
  <si>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</si>
  <si>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</si>
  <si>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</si>
  <si>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</si>
  <si>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</si>
  <si>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</si>
  <si>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</si>
  <si>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</si>
  <si>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</si>
  <si>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</si>
  <si>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</si>
  <si>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</si>
  <si>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</si>
  <si>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</si>
  <si>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</si>
  <si>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</si>
  <si>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</si>
  <si>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</si>
  <si>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</si>
  <si>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</si>
  <si>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</si>
  <si>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</si>
  <si>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</si>
  <si>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</si>
  <si>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</si>
  <si>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</si>
  <si>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</si>
  <si>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</si>
  <si>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</si>
  <si>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</si>
  <si>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</si>
  <si>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</si>
  <si>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</si>
  <si>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</si>
  <si>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</si>
  <si>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</si>
  <si>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</si>
  <si>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</si>
  <si>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</si>
  <si>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</si>
  <si>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</si>
  <si>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</si>
  <si>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</si>
  <si>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</si>
  <si>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</si>
  <si>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</si>
  <si>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</si>
  <si>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</si>
  <si>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</si>
  <si>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</si>
  <si>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</si>
  <si>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</si>
  <si>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</si>
  <si>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</si>
  <si>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</si>
  <si>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</si>
  <si>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</si>
  <si>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</si>
  <si>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</si>
  <si>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</si>
  <si>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</si>
  <si>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</si>
  <si>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</si>
  <si>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</si>
  <si>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</si>
  <si>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</si>
  <si>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</si>
  <si>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</si>
  <si>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</si>
  <si>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</si>
  <si>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</si>
  <si>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</si>
  <si>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</si>
  <si>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</si>
  <si>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</si>
  <si>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</si>
  <si>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</si>
  <si>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</si>
  <si>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</si>
  <si>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</si>
  <si>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</si>
  <si>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</si>
  <si>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</si>
  <si>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</si>
  <si>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</si>
  <si>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</si>
  <si>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</si>
  <si>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</si>
  <si>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</si>
  <si>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</si>
  <si>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</si>
  <si>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</si>
  <si>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</si>
  <si>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</si>
  <si>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</si>
  <si>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</si>
  <si>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</si>
  <si>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</si>
  <si>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</si>
  <si>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</si>
  <si>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</si>
  <si>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</si>
  <si>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</si>
  <si>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</si>
  <si>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</si>
  <si>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</si>
  <si>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</si>
  <si>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</si>
  <si>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</si>
  <si>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</si>
  <si>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</si>
  <si>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</si>
  <si>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</si>
  <si>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</si>
  <si>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</si>
  <si>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</si>
  <si>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</si>
  <si>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</si>
  <si>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</si>
  <si>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</si>
  <si>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</si>
  <si>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</si>
  <si>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</si>
  <si>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</si>
  <si>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</si>
  <si>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</si>
  <si>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</si>
  <si>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</si>
  <si>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</si>
  <si>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</si>
  <si>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</si>
  <si>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</si>
  <si>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</si>
  <si>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</si>
  <si>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</si>
  <si>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</si>
  <si>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</si>
  <si>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</si>
  <si>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</si>
  <si>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</si>
  <si>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</si>
  <si>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</si>
  <si>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</si>
  <si>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</si>
  <si>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</si>
  <si>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</si>
  <si>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</si>
  <si>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</si>
  <si>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</si>
  <si>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</si>
  <si>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</si>
  <si>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</si>
  <si>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</si>
  <si>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</si>
  <si>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</si>
  <si>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</si>
  <si>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</si>
  <si>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</si>
  <si>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</si>
  <si>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</si>
  <si>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</si>
  <si>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</si>
  <si>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</si>
  <si>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</si>
  <si>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</si>
  <si>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</si>
  <si>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</si>
  <si>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</si>
  <si>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</si>
  <si>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</si>
  <si>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</si>
  <si>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</si>
  <si>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</si>
  <si>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</si>
  <si>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</si>
  <si>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</si>
  <si>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</si>
  <si>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</si>
  <si>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</si>
  <si>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</si>
  <si>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</si>
  <si>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</si>
  <si>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</si>
  <si>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</si>
  <si>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</si>
  <si>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</si>
  <si>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</si>
  <si>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</si>
  <si>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</si>
  <si>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</si>
  <si>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</si>
  <si>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</si>
  <si>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</si>
  <si>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</si>
  <si>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</si>
  <si>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</si>
  <si>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</si>
  <si>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</si>
  <si>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</si>
  <si>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</si>
  <si>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</si>
  <si>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</si>
  <si>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</si>
  <si>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</si>
  <si>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</si>
  <si>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</si>
  <si>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</si>
  <si>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</si>
  <si>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</si>
  <si>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</si>
  <si>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</si>
  <si>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</si>
  <si>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</si>
  <si>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</si>
  <si>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</si>
  <si>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</si>
  <si>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</si>
  <si>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</si>
  <si>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</si>
  <si>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</si>
  <si>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</si>
  <si>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</si>
  <si>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</si>
  <si>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</si>
  <si>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</si>
  <si>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</si>
  <si>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</si>
  <si>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</si>
  <si>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</si>
  <si>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</si>
  <si>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</si>
  <si>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</si>
  <si>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</si>
  <si>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</si>
  <si>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</si>
  <si>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</si>
  <si>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</si>
  <si>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</si>
  <si>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</si>
  <si>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</si>
  <si>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</si>
  <si>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</si>
  <si>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</si>
  <si>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</si>
  <si>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</si>
  <si>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</si>
  <si>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</si>
  <si>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</si>
  <si>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</si>
  <si>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</si>
  <si>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</si>
  <si>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</si>
  <si>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</si>
  <si>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</si>
  <si>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</si>
  <si>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</si>
  <si>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</si>
  <si>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</si>
  <si>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</si>
  <si>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</si>
  <si>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</si>
  <si>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</si>
  <si>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</si>
  <si>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</si>
  <si>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</si>
  <si>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</si>
  <si>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</si>
  <si>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</si>
  <si>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</si>
  <si>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</si>
  <si>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</si>
  <si>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</si>
  <si>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</si>
  <si>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</si>
  <si>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</si>
  <si>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</si>
  <si>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</si>
  <si>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</si>
  <si>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</si>
  <si>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</si>
  <si>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</si>
  <si>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</si>
  <si>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</si>
  <si>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</si>
  <si>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</si>
  <si>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</si>
  <si>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</si>
  <si>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</si>
  <si>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</si>
  <si>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</si>
  <si>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</si>
  <si>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</si>
  <si>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</si>
  <si>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</si>
  <si>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</si>
  <si>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</si>
  <si>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</si>
  <si>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</si>
  <si>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</si>
  <si>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</si>
  <si>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</si>
  <si>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</si>
  <si>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</si>
  <si>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</si>
  <si>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</si>
  <si>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</si>
  <si>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</si>
  <si>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</si>
  <si>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</si>
  <si>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</si>
  <si>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</si>
  <si>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</si>
  <si>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</si>
  <si>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</si>
  <si>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</si>
  <si>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</si>
  <si>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</si>
  <si>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</si>
  <si>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</si>
  <si>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</si>
  <si>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</si>
  <si>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</si>
  <si>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</si>
  <si>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</si>
  <si>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</si>
  <si>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</si>
  <si>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</si>
  <si>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</si>
  <si>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</si>
  <si>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</si>
  <si>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</si>
  <si>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</si>
  <si>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</si>
  <si>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</si>
  <si>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</si>
  <si>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</si>
  <si>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</si>
  <si>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</si>
  <si>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</si>
  <si>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</si>
  <si>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</si>
  <si>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</si>
  <si>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</si>
  <si>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</si>
  <si>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</si>
  <si>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</si>
  <si>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</si>
  <si>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</si>
  <si>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</si>
  <si>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</si>
  <si>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</si>
  <si>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</si>
  <si>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</si>
  <si>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</si>
  <si>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</si>
  <si>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</si>
  <si>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</si>
  <si>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</si>
  <si>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</si>
  <si>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</si>
  <si>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</si>
  <si>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</si>
  <si>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</si>
  <si>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</si>
  <si>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</si>
  <si>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</si>
  <si>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</si>
  <si>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</si>
  <si>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</si>
  <si>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</si>
  <si>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</si>
  <si>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</si>
  <si>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</si>
  <si>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</si>
  <si>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</si>
  <si>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</si>
  <si>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</si>
  <si>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</si>
  <si>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</si>
  <si>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</si>
  <si>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</si>
  <si>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</si>
  <si>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</si>
  <si>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</si>
  <si>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</si>
  <si>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</si>
  <si>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</si>
  <si>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</si>
  <si>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</si>
  <si>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</si>
  <si>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</si>
  <si>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</si>
  <si>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</si>
  <si>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</si>
  <si>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</si>
  <si>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</si>
  <si>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</si>
  <si>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</si>
  <si>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</si>
  <si>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</si>
  <si>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</si>
  <si>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</si>
  <si>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</si>
  <si>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</si>
  <si>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</si>
  <si>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</si>
  <si>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</si>
  <si>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</si>
  <si>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</si>
  <si>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</si>
  <si>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</si>
  <si>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</si>
  <si>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</si>
  <si>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</si>
  <si>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</si>
  <si>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</si>
  <si>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</si>
  <si>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</si>
  <si>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</si>
  <si>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</si>
  <si>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</si>
  <si>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</si>
  <si>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</si>
  <si>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</si>
  <si>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</si>
  <si>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</si>
  <si>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</si>
  <si>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</si>
  <si>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</si>
  <si>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</si>
  <si>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</si>
  <si>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</si>
  <si>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</si>
  <si>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</si>
  <si>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</si>
  <si>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</si>
  <si>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</si>
  <si>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</si>
  <si>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</si>
  <si>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</si>
  <si>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</si>
  <si>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</si>
  <si>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</si>
  <si>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</si>
  <si>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</si>
  <si>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</si>
  <si>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</si>
  <si>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</si>
  <si>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</si>
  <si>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</si>
  <si>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</si>
  <si>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</si>
  <si>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</si>
  <si>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</si>
  <si>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</si>
  <si>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</si>
  <si>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</si>
  <si>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</si>
  <si>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</si>
  <si>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</si>
  <si>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</si>
  <si>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</si>
  <si>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</si>
  <si>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</si>
  <si>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</si>
  <si>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</si>
  <si>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</si>
  <si>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</si>
  <si>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</si>
  <si>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</si>
  <si>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</si>
  <si>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</si>
  <si>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</si>
  <si>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</si>
  <si>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</si>
  <si>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</si>
  <si>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</si>
  <si>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</si>
  <si>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</si>
  <si>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</si>
  <si>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</si>
  <si>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</si>
  <si>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</si>
  <si>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</si>
  <si>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</si>
  <si>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</si>
  <si>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</si>
  <si>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</si>
  <si>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</si>
  <si>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</si>
  <si>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</si>
  <si>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</si>
  <si>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</si>
  <si>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</si>
  <si>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</si>
  <si>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</si>
  <si>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</si>
  <si>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</si>
  <si>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</si>
  <si>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</si>
  <si>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</si>
  <si>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</si>
  <si>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</si>
  <si>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</si>
  <si>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</si>
  <si>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</si>
  <si>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</si>
  <si>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</si>
  <si>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</si>
  <si>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</si>
  <si>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</si>
  <si>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</si>
  <si>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</si>
  <si>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</si>
  <si>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</si>
  <si>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</si>
  <si>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</si>
  <si>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</si>
  <si>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</si>
  <si>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</si>
  <si>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</si>
  <si>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</si>
  <si>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</si>
  <si>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</si>
  <si>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</si>
  <si>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</si>
  <si>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</si>
  <si>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</si>
  <si>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</si>
  <si>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</si>
  <si>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</si>
  <si>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</si>
  <si>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</si>
  <si>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</si>
  <si>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</si>
  <si>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</si>
  <si>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</si>
  <si>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</si>
  <si>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</si>
  <si>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</si>
  <si>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</si>
  <si>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</si>
  <si>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</si>
  <si>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</si>
  <si>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</si>
  <si>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</si>
  <si>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</si>
  <si>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</si>
  <si>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</si>
  <si>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</si>
  <si>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</si>
  <si>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</si>
  <si>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</si>
  <si>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</si>
  <si>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</si>
  <si>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</si>
  <si>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</si>
  <si>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</si>
  <si>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</si>
  <si>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</si>
  <si>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</si>
  <si>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</si>
  <si>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</si>
  <si>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</si>
  <si>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</si>
  <si>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</si>
  <si>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</si>
  <si>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</si>
  <si>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</si>
  <si>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</si>
  <si>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</si>
  <si>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</si>
  <si>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</si>
  <si>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</si>
  <si>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</si>
  <si>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</si>
  <si>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</si>
  <si>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</si>
  <si>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</si>
  <si>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</si>
  <si>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</si>
  <si>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</si>
  <si>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</si>
  <si>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</si>
  <si>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</si>
  <si>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</si>
  <si>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</si>
  <si>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</si>
  <si>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</si>
  <si>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</si>
  <si>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</si>
  <si>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</si>
  <si>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</si>
  <si>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</si>
  <si>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</si>
  <si>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</si>
  <si>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</si>
  <si>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</si>
  <si>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</si>
  <si>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</si>
  <si>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</si>
  <si>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</si>
  <si>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</si>
  <si>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</si>
  <si>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</si>
  <si>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</si>
  <si>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</si>
  <si>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</si>
  <si>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</si>
  <si>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</si>
  <si>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</si>
  <si>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</si>
  <si>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</si>
  <si>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</si>
  <si>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</si>
  <si>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</si>
  <si>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</si>
  <si>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</si>
  <si>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</si>
  <si>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</si>
  <si>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</si>
  <si>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</si>
  <si>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</si>
  <si>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</si>
  <si>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</si>
  <si>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</si>
  <si>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</si>
  <si>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</si>
  <si>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</si>
  <si>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</si>
  <si>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</si>
  <si>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</si>
  <si>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</si>
  <si>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</si>
  <si>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</si>
  <si>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</si>
  <si>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</si>
  <si>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</si>
  <si>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</si>
  <si>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</si>
  <si>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</si>
  <si>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</si>
  <si>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</si>
  <si>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</si>
  <si>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</si>
  <si>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</si>
  <si>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</si>
  <si>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</si>
  <si>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</si>
  <si>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</si>
  <si>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</si>
  <si>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</si>
  <si>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</si>
  <si>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</si>
  <si>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</si>
  <si>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</si>
  <si>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</si>
  <si>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</si>
  <si>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</si>
  <si>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</si>
  <si>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</si>
  <si>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</si>
  <si>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</si>
  <si>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</si>
  <si>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</si>
  <si>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</si>
  <si>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</si>
  <si>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</si>
  <si>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</si>
  <si>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</si>
  <si>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</si>
  <si>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</si>
  <si>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</si>
  <si>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</si>
  <si>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</si>
  <si>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</si>
  <si>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</si>
  <si>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</si>
  <si>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</si>
  <si>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</si>
  <si>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</si>
  <si>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</si>
  <si>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</si>
  <si>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</si>
  <si>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</si>
  <si>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</si>
  <si>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</si>
  <si>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</si>
  <si>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</si>
  <si>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</si>
  <si>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</si>
  <si>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</si>
  <si>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</si>
  <si>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</si>
  <si>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</si>
  <si>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</si>
  <si>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</si>
  <si>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</si>
  <si>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</si>
  <si>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</si>
  <si>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</si>
  <si>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</si>
  <si>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</si>
  <si>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</si>
  <si>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</si>
  <si>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</si>
  <si>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</si>
  <si>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</si>
  <si>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</si>
  <si>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</si>
  <si>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</si>
  <si>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</si>
  <si>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</si>
  <si>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</si>
  <si>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</si>
  <si>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</si>
  <si>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</si>
  <si>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</si>
  <si>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</si>
  <si>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</si>
  <si>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</si>
  <si>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</si>
  <si>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</si>
  <si>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</si>
  <si>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</si>
  <si>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</si>
  <si>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</si>
  <si>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</si>
  <si>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</si>
  <si>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</si>
  <si>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</si>
  <si>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</si>
  <si>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</si>
  <si>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</si>
  <si>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</si>
  <si>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</si>
  <si>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</si>
  <si>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</si>
  <si>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</si>
  <si>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</si>
  <si>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</si>
  <si>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</si>
  <si>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</si>
  <si>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</si>
  <si>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</si>
  <si>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</si>
  <si>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</si>
  <si>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</si>
  <si>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</si>
  <si>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</si>
  <si>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</si>
  <si>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</si>
  <si>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</si>
  <si>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</si>
  <si>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</si>
  <si>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</si>
  <si>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</si>
  <si>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</si>
  <si>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</si>
  <si>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</si>
  <si>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</si>
  <si>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</si>
  <si>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</si>
  <si>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</si>
  <si>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</si>
  <si>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</si>
  <si>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</si>
  <si>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</si>
  <si>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</si>
  <si>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</si>
  <si>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</si>
  <si>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</si>
  <si>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</si>
  <si>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</si>
  <si>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</si>
  <si>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</si>
  <si>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</si>
  <si>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</si>
  <si>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</si>
  <si>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</si>
  <si>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</si>
  <si>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</si>
  <si>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</si>
  <si>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</si>
  <si>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</si>
  <si>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</si>
  <si>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</si>
  <si>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</si>
  <si>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</si>
  <si>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</si>
  <si>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</si>
  <si>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</si>
  <si>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</si>
  <si>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</si>
  <si>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</si>
  <si>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</si>
  <si>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</si>
  <si>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</si>
  <si>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</si>
  <si>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</si>
  <si>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</si>
  <si>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</si>
  <si>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</si>
  <si>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</si>
  <si>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</si>
  <si>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</si>
  <si>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</si>
  <si>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</si>
  <si>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</si>
  <si>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</si>
  <si>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</si>
  <si>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</si>
  <si>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</si>
  <si>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</si>
  <si>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</si>
  <si>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</si>
  <si>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</si>
  <si>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</si>
  <si>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</si>
  <si>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</si>
  <si>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</si>
  <si>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</si>
  <si>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</si>
  <si>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</si>
  <si>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</si>
  <si>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</si>
  <si>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</si>
  <si>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</si>
  <si>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</si>
  <si>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</si>
  <si>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</si>
  <si>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</si>
  <si>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</si>
  <si>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</si>
  <si>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</si>
  <si>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</si>
  <si>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</si>
  <si>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</si>
  <si>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</si>
  <si>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</si>
  <si>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</si>
  <si>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</si>
  <si>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</si>
  <si>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</si>
  <si>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</si>
  <si>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</si>
  <si>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</si>
  <si>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</si>
  <si>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</si>
  <si>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</si>
  <si>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</si>
  <si>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</si>
  <si>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</si>
  <si>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</si>
  <si>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</si>
  <si>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</si>
  <si>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</si>
  <si>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</si>
  <si>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</si>
  <si>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</si>
  <si>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</si>
  <si>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</si>
  <si>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</si>
  <si>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</si>
  <si>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</si>
  <si>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</si>
  <si>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</si>
  <si>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</si>
  <si>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</si>
  <si>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</si>
  <si>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</si>
  <si>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</si>
  <si>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</si>
  <si>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</si>
  <si>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</si>
  <si>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</si>
  <si>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</si>
  <si>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</si>
  <si>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</si>
  <si>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</si>
  <si>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</si>
  <si>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</si>
  <si>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</si>
  <si>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</si>
  <si>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</si>
  <si>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</si>
  <si>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</si>
  <si>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</si>
  <si>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</si>
  <si>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</si>
  <si>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</si>
  <si>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</si>
  <si>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</si>
  <si>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</si>
  <si>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</si>
  <si>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</si>
  <si>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</si>
  <si>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</si>
  <si>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</si>
  <si>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</si>
  <si>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</si>
  <si>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</si>
  <si>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</si>
  <si>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</si>
  <si>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</si>
  <si>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</si>
  <si>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</si>
  <si>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</si>
  <si>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</si>
  <si>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</si>
  <si>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</si>
  <si>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</si>
  <si>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</si>
  <si>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</si>
  <si>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</si>
  <si>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</si>
  <si>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</si>
  <si>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</si>
  <si>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</si>
  <si>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</si>
  <si>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</si>
  <si>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</si>
  <si>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</si>
  <si>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</si>
  <si>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</si>
  <si>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</si>
  <si>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</si>
  <si>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</si>
  <si>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</si>
  <si>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</si>
  <si>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</si>
  <si>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</si>
  <si>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</si>
  <si>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</si>
  <si>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</si>
  <si>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</si>
  <si>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</si>
  <si>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</si>
  <si>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</si>
  <si>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</si>
  <si>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</si>
  <si>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</si>
  <si>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</si>
  <si>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</si>
  <si>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</si>
  <si>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</si>
  <si>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</si>
  <si>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</si>
  <si>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</si>
  <si>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</si>
  <si>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</si>
  <si>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</si>
  <si>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</si>
  <si>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</si>
  <si>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</si>
  <si>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</si>
  <si>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</si>
  <si>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</si>
  <si>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</si>
  <si>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</si>
  <si>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</si>
  <si>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</si>
  <si>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</si>
  <si>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</si>
  <si>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</si>
  <si>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</si>
  <si>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</si>
  <si>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</si>
  <si>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</si>
  <si>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</si>
  <si>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</si>
  <si>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</si>
  <si>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</si>
  <si>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</si>
  <si>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</si>
  <si>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</si>
  <si>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</si>
  <si>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</si>
  <si>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</si>
  <si>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</si>
  <si>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</si>
  <si>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</si>
  <si>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</si>
  <si>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</si>
  <si>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</si>
  <si>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</si>
  <si>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</si>
  <si>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</si>
  <si>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</si>
  <si>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</si>
  <si>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</si>
  <si>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</si>
  <si>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</si>
  <si>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</si>
  <si>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</si>
  <si>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</si>
  <si>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</si>
  <si>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</si>
  <si>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</si>
  <si>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</si>
  <si>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</si>
  <si>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</si>
  <si>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</si>
  <si>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</si>
  <si>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</si>
  <si>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</si>
  <si>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</si>
  <si>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</si>
  <si>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</si>
  <si>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</si>
  <si>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</si>
  <si>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</si>
  <si>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</si>
  <si>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</si>
  <si>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</si>
  <si>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</si>
  <si>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</si>
  <si>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</si>
  <si>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</si>
  <si>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</si>
  <si>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</si>
  <si>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</si>
  <si>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</si>
  <si>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</si>
  <si>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</si>
  <si>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</si>
  <si>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</si>
  <si>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</si>
  <si>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</si>
  <si>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</si>
  <si>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</si>
  <si>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</si>
  <si>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</si>
  <si>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</si>
  <si>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</si>
  <si>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</si>
  <si>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</si>
  <si>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</si>
  <si>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</si>
  <si>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</si>
  <si>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</si>
  <si>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</si>
  <si>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</si>
  <si>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</si>
  <si>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</si>
  <si>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</si>
  <si>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</si>
  <si>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</si>
  <si>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</si>
  <si>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</si>
  <si>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</si>
  <si>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</si>
  <si>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</si>
  <si>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</si>
  <si>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</si>
  <si>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</si>
  <si>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</si>
  <si>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</si>
  <si>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</si>
  <si>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</si>
  <si>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</si>
  <si>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</si>
  <si>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</si>
  <si>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</si>
  <si>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</si>
  <si>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</si>
  <si>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</si>
  <si>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</si>
  <si>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</si>
  <si>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</si>
  <si>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</si>
  <si>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</si>
  <si>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</si>
  <si>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</si>
  <si>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</si>
  <si>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</si>
  <si>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</si>
  <si>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</si>
  <si>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</si>
  <si>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</si>
  <si>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</si>
  <si>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</si>
  <si>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</si>
  <si>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</si>
  <si>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</si>
  <si>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</si>
  <si>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</si>
  <si>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</si>
  <si>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</si>
  <si>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</si>
  <si>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</si>
  <si>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</si>
  <si>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</si>
  <si>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</si>
  <si>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</si>
  <si>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</si>
  <si>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</si>
  <si>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</si>
  <si>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</si>
  <si>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</si>
  <si>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</si>
  <si>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</si>
  <si>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</si>
  <si>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</si>
  <si>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</si>
  <si>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</si>
  <si>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</si>
  <si>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</si>
  <si>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</si>
  <si>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</si>
  <si>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</si>
  <si>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</si>
  <si>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</si>
  <si>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</si>
  <si>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</si>
  <si>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</si>
  <si>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</si>
  <si>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</si>
  <si>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</si>
  <si>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</si>
  <si>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</si>
  <si>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</si>
  <si>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</si>
  <si>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</si>
  <si>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</si>
  <si>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</si>
  <si>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</si>
  <si>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</si>
  <si>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</si>
  <si>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</si>
  <si>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</si>
  <si>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</si>
  <si>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</si>
  <si>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</si>
  <si>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</si>
  <si>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</si>
  <si>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</si>
  <si>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</si>
  <si>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</si>
  <si>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</si>
  <si>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</si>
  <si>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</si>
  <si>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</si>
  <si>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</si>
  <si>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</si>
  <si>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</si>
  <si>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</si>
  <si>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</si>
  <si>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</si>
  <si>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</si>
  <si>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</si>
  <si>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</si>
  <si>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</si>
  <si>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</si>
  <si>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</si>
  <si>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</si>
  <si>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</si>
  <si>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</si>
  <si>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</si>
  <si>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</si>
  <si>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</si>
  <si>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</si>
  <si>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</si>
  <si>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</si>
  <si>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</si>
  <si>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</si>
  <si>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</si>
  <si>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</si>
  <si>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</si>
  <si>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</si>
  <si>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</si>
  <si>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</si>
  <si>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</si>
  <si>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</si>
  <si>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</si>
  <si>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</si>
  <si>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</si>
  <si>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</si>
  <si>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</si>
  <si>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</si>
  <si>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</si>
  <si>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</si>
  <si>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</si>
  <si>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</si>
  <si>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</si>
  <si>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</si>
  <si>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</si>
  <si>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</si>
  <si>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</si>
  <si>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</si>
  <si>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</si>
  <si>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</si>
  <si>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</si>
  <si>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</si>
  <si>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</si>
  <si>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</si>
  <si>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</si>
  <si>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</si>
  <si>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</si>
  <si>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</si>
  <si>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</si>
  <si>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</si>
  <si>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</si>
  <si>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</si>
  <si>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</si>
  <si>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</si>
  <si>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</si>
  <si>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</si>
  <si>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</si>
  <si>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</si>
  <si>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</si>
  <si>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</si>
  <si>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</si>
  <si>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</si>
  <si>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</si>
  <si>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</si>
  <si>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</si>
  <si>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</si>
  <si>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</si>
  <si>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</si>
  <si>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</si>
  <si>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</si>
  <si>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</si>
  <si>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</si>
  <si>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</si>
  <si>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</si>
  <si>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</si>
  <si>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</si>
  <si>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</si>
  <si>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</si>
  <si>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</si>
  <si>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</si>
  <si>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</si>
  <si>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</si>
  <si>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</si>
  <si>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</si>
  <si>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</si>
  <si>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</si>
  <si>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</si>
  <si>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</si>
  <si>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</si>
  <si>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</si>
  <si>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</si>
  <si>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</si>
  <si>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</si>
  <si>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</si>
  <si>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</si>
  <si>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</si>
  <si>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</si>
  <si>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</si>
  <si>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</si>
  <si>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</si>
  <si>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</si>
  <si>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</si>
  <si>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</si>
  <si>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</si>
  <si>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</si>
  <si>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</si>
  <si>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</si>
  <si>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</si>
  <si>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</si>
  <si>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</si>
  <si>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</si>
  <si>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</si>
  <si>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</si>
  <si>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</si>
  <si>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</si>
  <si>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</si>
  <si>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</si>
  <si>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</si>
  <si>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</si>
  <si>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</si>
  <si>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</si>
  <si>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</si>
  <si>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</si>
  <si>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</si>
  <si>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</si>
  <si>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</si>
  <si>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</si>
  <si>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</si>
  <si>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</si>
  <si>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</si>
  <si>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</si>
  <si>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</si>
  <si>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</si>
  <si>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</si>
  <si>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</si>
  <si>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</si>
  <si>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</si>
  <si>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</si>
  <si>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</si>
  <si>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</si>
  <si>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</si>
  <si>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</si>
  <si>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</si>
  <si>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</si>
  <si>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</si>
  <si>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</si>
  <si>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</si>
  <si>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</si>
  <si>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</si>
  <si>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</si>
  <si>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</si>
  <si>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</si>
  <si>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</si>
  <si>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</si>
  <si>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</si>
  <si>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</si>
  <si>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</si>
  <si>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</si>
  <si>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</si>
  <si>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</si>
  <si>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</si>
  <si>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</si>
  <si>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</si>
  <si>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</si>
  <si>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</si>
  <si>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</si>
  <si>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</si>
  <si>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</si>
  <si>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</si>
  <si>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</si>
  <si>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</si>
  <si>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</si>
  <si>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</si>
  <si>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</si>
  <si>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</si>
  <si>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</si>
  <si>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</si>
  <si>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</si>
  <si>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</si>
  <si>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</si>
  <si>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</si>
  <si>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</si>
  <si>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</si>
  <si>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</si>
  <si>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</si>
  <si>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</si>
  <si>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</si>
  <si>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</si>
  <si>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</si>
  <si>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</si>
  <si>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</si>
  <si>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</si>
  <si>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</si>
  <si>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</si>
  <si>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</si>
  <si>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</si>
  <si>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</si>
  <si>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</si>
  <si>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</si>
  <si>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</si>
  <si>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</si>
  <si>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</si>
  <si>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</si>
  <si>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</si>
  <si>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</si>
  <si>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</si>
  <si>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</si>
  <si>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</si>
  <si>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</si>
  <si>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</si>
  <si>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</si>
  <si>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</si>
  <si>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</si>
  <si>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</si>
  <si>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</si>
  <si>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</si>
  <si>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</si>
  <si>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</si>
  <si>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</si>
  <si>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</si>
  <si>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</si>
  <si>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</si>
  <si>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</si>
  <si>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</si>
  <si>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</si>
  <si>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</si>
  <si>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</si>
  <si>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</si>
  <si>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</si>
  <si>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</si>
  <si>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</si>
  <si>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</si>
  <si>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</si>
  <si>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</si>
  <si>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</si>
  <si>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</si>
  <si>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</si>
  <si>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</si>
  <si>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</si>
  <si>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</si>
  <si>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</si>
  <si>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</si>
  <si>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</si>
  <si>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</si>
  <si>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</si>
  <si>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</si>
  <si>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</si>
  <si>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</si>
  <si>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</si>
  <si>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</si>
  <si>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</si>
  <si>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</si>
  <si>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</si>
  <si>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</si>
  <si>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</si>
  <si>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</si>
  <si>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</si>
  <si>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</si>
  <si>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</si>
  <si>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</si>
  <si>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</si>
  <si>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</si>
  <si>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</si>
  <si>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</si>
  <si>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</si>
  <si>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</si>
  <si>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</si>
  <si>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</si>
  <si>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</si>
  <si>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</si>
  <si>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</si>
  <si>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</si>
  <si>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</si>
  <si>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</si>
  <si>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</si>
  <si>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</si>
  <si>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</si>
  <si>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</si>
  <si>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</si>
  <si>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</si>
  <si>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</si>
  <si>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</si>
  <si>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</si>
  <si>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</si>
  <si>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</si>
  <si>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</si>
  <si>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</si>
  <si>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</si>
  <si>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</si>
  <si>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</si>
  <si>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</si>
  <si>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</si>
  <si>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</si>
  <si>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</si>
  <si>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</si>
  <si>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</si>
  <si>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</si>
  <si>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</si>
  <si>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</si>
  <si>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</si>
  <si>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</si>
  <si>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</si>
  <si>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</si>
  <si>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</si>
  <si>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</si>
  <si>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</si>
  <si>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</si>
  <si>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</si>
  <si>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</si>
  <si>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</si>
  <si>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</si>
  <si>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</si>
  <si>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</si>
  <si>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</si>
  <si>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</si>
  <si>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</si>
  <si>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</si>
  <si>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</si>
  <si>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</si>
  <si>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</si>
  <si>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</si>
  <si>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</si>
  <si>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</si>
  <si>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</si>
  <si>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</si>
  <si>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</si>
  <si>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</si>
  <si>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</si>
  <si>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</si>
  <si>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</si>
  <si>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</si>
  <si>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</si>
  <si>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</si>
  <si>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</si>
  <si>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</si>
  <si>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</si>
  <si>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</si>
  <si>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</si>
  <si>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</si>
  <si>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</si>
  <si>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</si>
  <si>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</si>
  <si>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</si>
  <si>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</si>
  <si>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</si>
  <si>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</si>
  <si>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</si>
  <si>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</si>
  <si>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</si>
  <si>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</si>
  <si>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</si>
  <si>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</si>
  <si>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</si>
  <si>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</si>
  <si>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</si>
  <si>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</si>
  <si>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</si>
  <si>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</si>
  <si>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</si>
  <si>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</si>
  <si>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</si>
  <si>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</si>
  <si>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</si>
  <si>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</si>
  <si>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</si>
  <si>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</si>
  <si>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</si>
  <si>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</si>
  <si>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</si>
  <si>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</si>
  <si>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</si>
  <si>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</si>
  <si>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</si>
  <si>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</si>
  <si>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</si>
  <si>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</si>
  <si>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</si>
  <si>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</si>
  <si>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</si>
  <si>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</si>
  <si>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</si>
  <si>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</si>
  <si>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</si>
  <si>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</si>
  <si>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</si>
  <si>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</si>
  <si>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</si>
  <si>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</si>
  <si>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</si>
  <si>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</si>
  <si>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</si>
  <si>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</si>
  <si>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</si>
  <si>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</si>
  <si>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</si>
  <si>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</si>
  <si>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</si>
  <si>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</si>
  <si>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</si>
  <si>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</si>
  <si>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</si>
  <si>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</si>
  <si>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</si>
  <si>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</si>
  <si>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</si>
  <si>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</si>
  <si>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</si>
  <si>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</si>
  <si>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</si>
  <si>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</si>
  <si>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</si>
  <si>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</si>
  <si>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</si>
  <si>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</si>
  <si>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</si>
  <si>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</si>
  <si>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</si>
  <si>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</si>
  <si>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</si>
  <si>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</si>
  <si>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</si>
  <si>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</si>
  <si>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</si>
  <si>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</si>
  <si>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</si>
  <si>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</si>
  <si>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</si>
  <si>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</si>
  <si>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</si>
  <si>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</si>
  <si>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</si>
  <si>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</si>
  <si>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</si>
  <si>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</si>
  <si>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</si>
  <si>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</si>
  <si>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</si>
  <si>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</si>
  <si>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</si>
  <si>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</si>
  <si>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</si>
  <si>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</si>
  <si>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</si>
  <si>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</si>
  <si>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</si>
  <si>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</si>
  <si>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</si>
  <si>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</si>
  <si>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</si>
  <si>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</si>
  <si>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</si>
  <si>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</si>
  <si>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</si>
  <si>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</si>
  <si>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</si>
  <si>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</si>
  <si>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</si>
  <si>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</si>
  <si>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</si>
  <si>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</si>
  <si>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</si>
  <si>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</si>
  <si>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</si>
  <si>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</si>
  <si>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</si>
  <si>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</si>
  <si>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</si>
  <si>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</si>
  <si>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</si>
  <si>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</si>
  <si>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</si>
  <si>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</si>
  <si>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</si>
  <si>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</si>
  <si>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</si>
  <si>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</si>
  <si>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</si>
  <si>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</si>
  <si>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</si>
  <si>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</si>
  <si>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</si>
  <si>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</si>
  <si>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</si>
  <si>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</si>
  <si>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</si>
  <si>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</si>
  <si>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</si>
  <si>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</si>
  <si>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</si>
  <si>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</si>
  <si>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</si>
  <si>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</si>
  <si>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</si>
  <si>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</si>
  <si>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</si>
  <si>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</si>
  <si>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</si>
  <si>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</si>
  <si>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</si>
  <si>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</si>
  <si>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</si>
  <si>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</si>
  <si>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</si>
  <si>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</si>
  <si>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</si>
  <si>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</si>
  <si>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</si>
  <si>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</si>
  <si>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</si>
  <si>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</si>
  <si>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</si>
  <si>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</si>
  <si>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</si>
  <si>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</si>
  <si>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</si>
  <si>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</si>
  <si>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</si>
  <si>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</si>
  <si>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</si>
  <si>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</si>
  <si>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</si>
  <si>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</si>
  <si>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</si>
  <si>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</si>
  <si>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</si>
  <si>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</si>
  <si>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</si>
  <si>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</si>
  <si>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</si>
  <si>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</si>
  <si>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</si>
  <si>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</si>
  <si>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</si>
  <si>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</si>
  <si>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</si>
  <si>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</si>
  <si>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</si>
  <si>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</si>
  <si>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</si>
  <si>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</si>
  <si>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</si>
  <si>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</si>
  <si>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</si>
  <si>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</si>
  <si>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</si>
  <si>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</si>
  <si>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</si>
  <si>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</si>
  <si>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</si>
  <si>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</si>
  <si>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</si>
  <si>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</si>
  <si>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</si>
  <si>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</si>
  <si>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</si>
  <si>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</si>
  <si>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</si>
  <si>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</si>
  <si>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</si>
  <si>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</si>
  <si>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</si>
  <si>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</si>
  <si>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</si>
  <si>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</si>
  <si>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</si>
  <si>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</si>
  <si>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</si>
  <si>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</si>
  <si>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</si>
  <si>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</si>
  <si>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</si>
  <si>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</si>
  <si>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</si>
  <si>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</si>
  <si>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</si>
  <si>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</si>
  <si>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</si>
  <si>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</si>
  <si>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</si>
  <si>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</si>
  <si>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</si>
  <si>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</si>
  <si>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</si>
  <si>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</si>
  <si>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</si>
  <si>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</si>
  <si>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</si>
  <si>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</si>
  <si>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</si>
  <si>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</si>
  <si>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</si>
  <si>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</si>
  <si>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</si>
  <si>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</si>
  <si>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</si>
  <si>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</si>
  <si>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</si>
  <si>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</si>
  <si>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</si>
  <si>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</si>
  <si>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</si>
  <si>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</si>
  <si>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</si>
  <si>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</si>
  <si>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</si>
  <si>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</si>
  <si>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</si>
  <si>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</si>
  <si>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</si>
  <si>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</si>
  <si>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</si>
  <si>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</si>
  <si>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</si>
  <si>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</si>
  <si>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</si>
  <si>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</si>
  <si>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</si>
  <si>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</si>
  <si>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</si>
  <si>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</si>
  <si>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</si>
  <si>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</si>
  <si>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</si>
  <si>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</si>
  <si>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</si>
  <si>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</si>
  <si>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</si>
  <si>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</si>
  <si>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</si>
  <si>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</si>
  <si>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</si>
  <si>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</si>
  <si>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</si>
  <si>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</si>
  <si>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</si>
  <si>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</si>
  <si>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</si>
  <si>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</si>
  <si>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</si>
  <si>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</si>
  <si>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</si>
  <si>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</si>
  <si>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</si>
  <si>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</si>
  <si>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</si>
  <si>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</si>
  <si>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</si>
  <si>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</si>
  <si>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</si>
  <si>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</si>
  <si>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</si>
  <si>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</si>
  <si>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</si>
  <si>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</si>
  <si>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</si>
  <si>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</si>
  <si>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</si>
  <si>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</si>
  <si>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</si>
  <si>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</si>
  <si>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</si>
  <si>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</si>
  <si>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</si>
  <si>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</si>
  <si>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</si>
  <si>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</si>
  <si>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</si>
  <si>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</si>
  <si>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</si>
  <si>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</si>
  <si>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</si>
  <si>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</si>
  <si>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</si>
  <si>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</si>
  <si>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</si>
  <si>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</si>
  <si>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</si>
  <si>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</si>
  <si>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</si>
  <si>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</si>
  <si>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</si>
  <si>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</si>
  <si>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</si>
  <si>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</si>
  <si>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</si>
  <si>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</si>
  <si>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</si>
  <si>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</si>
  <si>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</si>
  <si>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</si>
  <si>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</si>
  <si>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</si>
  <si>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</si>
  <si>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</si>
  <si>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</si>
  <si>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</si>
  <si>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</si>
  <si>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</si>
  <si>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</si>
  <si>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</si>
  <si>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</si>
  <si>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</si>
  <si>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</si>
  <si>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</si>
  <si>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</si>
  <si>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</si>
  <si>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</si>
  <si>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</si>
  <si>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</si>
  <si>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</si>
  <si>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</si>
  <si>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</si>
  <si>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</si>
  <si>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</si>
  <si>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</si>
  <si>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</si>
  <si>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</si>
  <si>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</si>
  <si>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</si>
  <si>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</si>
  <si>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</si>
  <si>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</si>
  <si>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</si>
  <si>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</si>
  <si>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</si>
  <si>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</si>
  <si>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</si>
  <si>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</si>
  <si>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</si>
  <si>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</si>
  <si>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</si>
  <si>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</si>
  <si>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</si>
  <si>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</si>
  <si>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</si>
  <si>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</si>
  <si>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</si>
  <si>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</si>
  <si>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</si>
  <si>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</si>
  <si>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</si>
  <si>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</si>
  <si>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</si>
  <si>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</si>
  <si>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</si>
  <si>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</si>
  <si>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</si>
  <si>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</si>
  <si>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</si>
  <si>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</si>
  <si>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</si>
  <si>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</si>
  <si>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</si>
  <si>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</si>
  <si>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</si>
  <si>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</si>
  <si>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</si>
  <si>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</si>
  <si>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</si>
  <si>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</si>
  <si>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</si>
  <si>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</si>
  <si>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</si>
  <si>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</si>
  <si>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</si>
  <si>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</si>
  <si>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</si>
  <si>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</si>
  <si>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</si>
  <si>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</si>
  <si>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</si>
  <si>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</si>
  <si>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</si>
  <si>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</si>
  <si>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</si>
  <si>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</si>
  <si>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</si>
  <si>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</si>
  <si>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</si>
  <si>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</si>
  <si>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</si>
  <si>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</si>
  <si>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</si>
  <si>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</si>
  <si>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</si>
  <si>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</si>
  <si>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</si>
  <si>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</si>
  <si>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</si>
  <si>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</si>
  <si>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</si>
  <si>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</si>
  <si>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</si>
  <si>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</si>
  <si>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</si>
  <si>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</si>
  <si>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</si>
  <si>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</si>
  <si>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</si>
  <si>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</si>
  <si>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</si>
  <si>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</si>
  <si>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</si>
  <si>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</si>
  <si>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</si>
  <si>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</si>
  <si>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</si>
  <si>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</si>
  <si>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</si>
  <si>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</si>
  <si>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</si>
  <si>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</si>
  <si>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</si>
  <si>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</si>
  <si>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</si>
  <si>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</si>
  <si>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</si>
  <si>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</si>
  <si>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</si>
  <si>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</si>
  <si>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</si>
  <si>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</si>
  <si>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</si>
  <si>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</si>
  <si>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</si>
  <si>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</si>
  <si>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</si>
  <si>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</si>
  <si>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</si>
  <si>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</si>
  <si>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</si>
  <si>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</si>
  <si>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</si>
  <si>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</si>
  <si>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</si>
  <si>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</si>
  <si>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</si>
  <si>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</si>
  <si>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</si>
  <si>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</si>
  <si>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</si>
  <si>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</si>
  <si>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</si>
  <si>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</si>
  <si>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</si>
  <si>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</si>
  <si>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</si>
  <si>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</si>
  <si>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</si>
  <si>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</si>
  <si>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</si>
  <si>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</si>
  <si>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</si>
  <si>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</si>
  <si>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</si>
  <si>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</si>
  <si>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</si>
  <si>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</si>
  <si>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</si>
  <si>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</si>
  <si>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</si>
  <si>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</si>
  <si>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</si>
  <si>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</si>
  <si>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</si>
  <si>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</si>
  <si>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</si>
  <si>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</si>
  <si>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</si>
  <si>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</si>
  <si>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</si>
  <si>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</si>
  <si>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</si>
  <si>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</si>
  <si>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</si>
  <si>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</si>
  <si>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</si>
  <si>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</si>
  <si>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</si>
  <si>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</si>
  <si>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</si>
  <si>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</si>
  <si>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</si>
  <si>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</si>
  <si>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</si>
  <si>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</si>
  <si>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</si>
  <si>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</si>
  <si>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</si>
  <si>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</si>
  <si>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</si>
  <si>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</si>
  <si>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</si>
  <si>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</si>
  <si>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</si>
  <si>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</si>
  <si>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</si>
  <si>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</si>
  <si>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</si>
  <si>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</si>
  <si>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</si>
  <si>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</si>
  <si>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</si>
  <si>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</si>
  <si>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</si>
  <si>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</si>
  <si>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</si>
  <si>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</si>
  <si>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</si>
  <si>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</si>
  <si>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</si>
  <si>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</si>
  <si>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</si>
  <si>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</si>
  <si>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</si>
  <si>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</si>
  <si>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</si>
  <si>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</si>
  <si>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</si>
  <si>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</si>
  <si>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</si>
  <si>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</si>
  <si>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</si>
  <si>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</si>
  <si>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</si>
  <si>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</si>
  <si>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</si>
  <si>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</si>
  <si>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</si>
  <si>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</si>
  <si>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</si>
  <si>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</si>
  <si>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</si>
  <si>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</si>
  <si>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</si>
  <si>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</si>
  <si>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</si>
  <si>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</si>
  <si>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</si>
  <si>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</si>
  <si>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</si>
  <si>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</si>
  <si>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</si>
  <si>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</si>
  <si>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</si>
  <si>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</si>
  <si>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</si>
  <si>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</si>
  <si>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</si>
  <si>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</si>
  <si>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</si>
  <si>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</si>
  <si>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</si>
  <si>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</si>
  <si>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</si>
  <si>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</si>
  <si>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</si>
  <si>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</si>
  <si>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</si>
  <si>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</si>
  <si>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</si>
  <si>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</si>
  <si>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</si>
  <si>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</si>
  <si>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</si>
  <si>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</si>
  <si>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</si>
  <si>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</si>
  <si>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</si>
  <si>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</si>
  <si>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</si>
  <si>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</si>
  <si>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</si>
  <si>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</si>
  <si>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</si>
  <si>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</si>
  <si>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</si>
  <si>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</si>
  <si>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</si>
  <si>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</si>
  <si>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</si>
  <si>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</si>
  <si>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</si>
  <si>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</si>
  <si>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</si>
  <si>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</si>
  <si>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</si>
  <si>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</si>
  <si>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</si>
  <si>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</si>
  <si>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</si>
  <si>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</si>
  <si>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</si>
  <si>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</si>
  <si>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</si>
  <si>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</si>
  <si>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</si>
  <si>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</si>
  <si>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</si>
  <si>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</si>
  <si>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</si>
  <si>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</si>
  <si>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</si>
  <si>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</si>
  <si>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</si>
  <si>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</si>
  <si>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</si>
  <si>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</si>
  <si>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</si>
  <si>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</si>
  <si>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</si>
  <si>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</si>
  <si>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</si>
  <si>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</si>
  <si>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</si>
  <si>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</si>
  <si>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</si>
  <si>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</si>
  <si>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</si>
  <si>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</si>
  <si>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</si>
  <si>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</si>
  <si>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</si>
  <si>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</si>
  <si>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</si>
  <si>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</si>
  <si>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</si>
  <si>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</si>
  <si>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</si>
  <si>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</si>
  <si>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</si>
  <si>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</si>
  <si>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</si>
  <si>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</si>
  <si>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</si>
  <si>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</si>
  <si>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</si>
  <si>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</si>
  <si>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</si>
  <si>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</si>
  <si>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</si>
  <si>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</si>
  <si>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</si>
  <si>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</si>
  <si>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</si>
  <si>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</si>
  <si>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</si>
  <si>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</si>
  <si>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</si>
  <si>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</si>
  <si>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</si>
  <si>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</si>
  <si>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</si>
  <si>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</si>
  <si>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</si>
  <si>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</si>
  <si>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</si>
  <si>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</si>
  <si>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</si>
  <si>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</si>
  <si>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</si>
  <si>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</si>
  <si>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</si>
  <si>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</si>
  <si>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</si>
  <si>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</si>
  <si>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</si>
  <si>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</si>
  <si>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</si>
  <si>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</si>
  <si>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</si>
  <si>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</si>
  <si>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</si>
  <si>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</si>
  <si>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</si>
  <si>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</si>
  <si>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</si>
  <si>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</si>
  <si>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</si>
  <si>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</si>
  <si>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</si>
  <si>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</si>
  <si>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</si>
  <si>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</si>
  <si>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</si>
  <si>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</si>
  <si>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</si>
  <si>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</si>
  <si>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</si>
  <si>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</si>
  <si>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</si>
  <si>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</si>
  <si>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</si>
  <si>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</si>
  <si>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</si>
  <si>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</si>
  <si>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</si>
  <si>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</si>
  <si>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</si>
  <si>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</si>
  <si>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</si>
  <si>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</si>
  <si>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</si>
  <si>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</si>
  <si>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</si>
  <si>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</si>
  <si>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</si>
  <si>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</si>
  <si>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</si>
  <si>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</si>
  <si>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</si>
  <si>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</si>
  <si>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</si>
  <si>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</si>
  <si>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</si>
  <si>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</si>
  <si>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</si>
  <si>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</si>
  <si>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</si>
  <si>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</si>
  <si>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</si>
  <si>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</si>
  <si>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</si>
  <si>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</si>
  <si>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</si>
  <si>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</si>
  <si>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</si>
  <si>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</si>
  <si>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</si>
  <si>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</si>
  <si>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</si>
  <si>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</si>
  <si>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</si>
  <si>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</si>
  <si>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</si>
  <si>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</si>
  <si>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</si>
  <si>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</si>
  <si>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</si>
  <si>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</si>
  <si>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</si>
  <si>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</si>
  <si>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</si>
  <si>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</si>
  <si>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</si>
  <si>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</si>
  <si>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</si>
  <si>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</si>
  <si>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</si>
  <si>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</si>
  <si>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</si>
  <si>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</si>
  <si>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</si>
  <si>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</si>
  <si>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</si>
  <si>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</si>
  <si>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</si>
  <si>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</si>
  <si>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</si>
  <si>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</si>
  <si>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</si>
  <si>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</si>
  <si>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</si>
  <si>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</si>
  <si>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</si>
  <si>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</si>
  <si>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</si>
  <si>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</si>
  <si>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</si>
  <si>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</si>
  <si>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</si>
  <si>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</si>
  <si>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</si>
  <si>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</si>
  <si>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</si>
  <si>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</si>
  <si>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</si>
  <si>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</si>
  <si>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</si>
  <si>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</si>
  <si>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</si>
  <si>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</si>
  <si>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</si>
  <si>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</si>
  <si>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</si>
  <si>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</si>
  <si>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</si>
  <si>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</si>
  <si>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</si>
  <si>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</si>
  <si>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</si>
  <si>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</si>
  <si>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</si>
  <si>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</si>
  <si>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</si>
  <si>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</si>
  <si>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</si>
  <si>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</si>
  <si>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</si>
  <si>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</si>
  <si>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</si>
  <si>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</si>
  <si>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</si>
  <si>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</si>
  <si>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</si>
  <si>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</si>
  <si>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</si>
  <si>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</si>
  <si>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</si>
  <si>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</si>
  <si>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</si>
  <si>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</si>
  <si>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</si>
  <si>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</si>
  <si>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</si>
  <si>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</si>
  <si>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</si>
  <si>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</si>
  <si>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</si>
  <si>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</si>
  <si>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</si>
  <si>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</si>
  <si>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</si>
  <si>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</si>
  <si>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</si>
  <si>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</si>
  <si>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</si>
  <si>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</si>
  <si>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</si>
  <si>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</si>
  <si>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</si>
  <si>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</si>
  <si>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</si>
  <si>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</si>
  <si>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</si>
  <si>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</si>
  <si>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</si>
  <si>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</si>
  <si>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</si>
  <si>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</si>
  <si>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</si>
  <si>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</si>
  <si>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</si>
  <si>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</si>
  <si>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</si>
  <si>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</si>
  <si>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</si>
  <si>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</si>
  <si>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</si>
  <si>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</si>
  <si>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</si>
  <si>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</si>
  <si>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</si>
  <si>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</si>
  <si>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</si>
  <si>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</si>
  <si>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</si>
  <si>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</si>
  <si>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</si>
  <si>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</si>
  <si>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</si>
  <si>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</si>
  <si>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</si>
  <si>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</si>
  <si>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</si>
  <si>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</si>
  <si>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</si>
  <si>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</si>
  <si>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</si>
  <si>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</si>
  <si>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</si>
  <si>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</si>
  <si>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</si>
  <si>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</si>
  <si>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</si>
  <si>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</si>
  <si>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</si>
  <si>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</si>
  <si>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</si>
  <si>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</si>
  <si>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</si>
  <si>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</si>
  <si>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</si>
  <si>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</si>
  <si>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</si>
  <si>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</si>
  <si>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</si>
  <si>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</si>
  <si>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</si>
  <si>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</si>
  <si>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</si>
  <si>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</si>
  <si>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</si>
  <si>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</si>
  <si>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</si>
  <si>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</si>
  <si>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</si>
  <si>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</si>
  <si>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</si>
  <si>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</si>
  <si>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</si>
  <si>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</si>
  <si>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</si>
  <si>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</si>
  <si>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</si>
  <si>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</si>
  <si>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</si>
  <si>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</si>
  <si>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</si>
  <si>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</si>
  <si>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</si>
  <si>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</si>
  <si>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</si>
  <si>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</si>
  <si>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</si>
  <si>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</si>
  <si>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</si>
  <si>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</si>
  <si>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</si>
  <si>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</si>
  <si>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</si>
  <si>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</si>
  <si>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</si>
  <si>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</si>
  <si>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</si>
  <si>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</si>
  <si>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</si>
  <si>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</si>
  <si>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</si>
  <si>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</si>
  <si>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</si>
  <si>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</si>
  <si>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</si>
  <si>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</si>
  <si>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</si>
  <si>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</si>
  <si>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</si>
  <si>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</si>
  <si>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</si>
  <si>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</si>
  <si>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</si>
  <si>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</si>
  <si>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</si>
  <si>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</si>
  <si>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</si>
  <si>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</si>
  <si>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</si>
  <si>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</si>
  <si>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</si>
  <si>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</si>
  <si>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</si>
  <si>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</si>
  <si>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</si>
  <si>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</si>
  <si>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</si>
  <si>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</si>
  <si>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</si>
  <si>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</si>
  <si>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</si>
  <si>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</si>
  <si>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</si>
  <si>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</si>
  <si>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</si>
  <si>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</si>
  <si>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</si>
  <si>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</si>
  <si>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</si>
  <si>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</si>
  <si>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</si>
  <si>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</si>
  <si>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</si>
  <si>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</si>
  <si>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</si>
  <si>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</si>
  <si>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</si>
  <si>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</si>
  <si>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</si>
  <si>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</si>
  <si>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</si>
  <si>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</si>
  <si>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</si>
  <si>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</si>
  <si>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</si>
  <si>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</si>
  <si>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</si>
  <si>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</si>
  <si>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</si>
  <si>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</si>
  <si>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</si>
  <si>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</si>
  <si>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</si>
  <si>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</si>
  <si>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</si>
  <si>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</si>
  <si>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</si>
  <si>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</si>
  <si>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</si>
  <si>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</si>
  <si>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</si>
  <si>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</si>
  <si>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</si>
  <si>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</si>
  <si>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</si>
  <si>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</si>
  <si>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</si>
  <si>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</si>
  <si>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</si>
  <si>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</si>
  <si>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</si>
  <si>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</si>
  <si>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</si>
  <si>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</si>
  <si>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</si>
  <si>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</si>
  <si>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</si>
  <si>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</si>
  <si>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</si>
  <si>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</si>
  <si>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</si>
  <si>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</si>
  <si>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</si>
  <si>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</si>
  <si>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</si>
  <si>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</si>
  <si>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</si>
  <si>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</si>
  <si>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</si>
  <si>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</si>
  <si>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</si>
  <si>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</si>
  <si>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</si>
  <si>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</si>
  <si>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</si>
  <si>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</si>
  <si>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</si>
  <si>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</si>
  <si>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</si>
  <si>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</si>
  <si>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</si>
  <si>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</si>
  <si>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</si>
  <si>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</si>
  <si>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</si>
  <si>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</si>
  <si>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</si>
  <si>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</si>
  <si>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</si>
  <si>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</si>
  <si>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</si>
  <si>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</si>
  <si>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</si>
  <si>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</si>
  <si>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</si>
  <si>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</si>
  <si>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</si>
  <si>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</si>
  <si>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</si>
  <si>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</si>
  <si>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</si>
  <si>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</si>
  <si>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</si>
  <si>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</si>
  <si>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</si>
  <si>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</si>
  <si>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</si>
  <si>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</si>
  <si>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</si>
  <si>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</si>
  <si>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</si>
  <si>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</si>
  <si>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</si>
  <si>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</si>
  <si>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</si>
  <si>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</si>
  <si>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</si>
  <si>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</si>
  <si>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</si>
  <si>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</si>
  <si>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</si>
  <si>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</si>
  <si>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</si>
  <si>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</si>
  <si>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</si>
  <si>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</si>
  <si>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</si>
  <si>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</si>
  <si>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</si>
  <si>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</si>
  <si>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</si>
  <si>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</si>
  <si>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</si>
  <si>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</si>
  <si>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</si>
  <si>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</si>
  <si>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</si>
  <si>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</si>
  <si>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</si>
  <si>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</si>
  <si>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</si>
  <si>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</si>
  <si>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</si>
  <si>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</si>
  <si>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</si>
  <si>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</si>
  <si>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</si>
  <si>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</si>
  <si>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</si>
  <si>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</si>
  <si>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</si>
  <si>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</si>
  <si>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</si>
  <si>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</si>
  <si>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</si>
  <si>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</si>
  <si>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</si>
  <si>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</si>
  <si>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</si>
  <si>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</si>
  <si>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</si>
  <si>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</si>
  <si>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</si>
  <si>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</si>
  <si>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</si>
  <si>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</si>
  <si>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</si>
  <si>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</si>
  <si>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</si>
  <si>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</si>
  <si>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</si>
  <si>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</si>
  <si>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</si>
  <si>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</si>
  <si>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</si>
  <si>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</si>
  <si>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</si>
  <si>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</si>
  <si>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</si>
  <si>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</si>
  <si>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</si>
  <si>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</si>
  <si>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</si>
  <si>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</si>
  <si>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</si>
  <si>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</si>
  <si>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</si>
  <si>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</si>
  <si>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</si>
  <si>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</si>
  <si>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</si>
  <si>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</si>
  <si>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</si>
  <si>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</si>
  <si>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</si>
  <si>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</si>
  <si>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</si>
  <si>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</si>
  <si>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</si>
  <si>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</si>
  <si>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</si>
  <si>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</si>
  <si>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</si>
  <si>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</si>
  <si>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</si>
  <si>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</si>
  <si>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</si>
  <si>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</si>
  <si>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</si>
  <si>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</si>
  <si>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</si>
  <si>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</si>
  <si>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</si>
  <si>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</si>
  <si>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</si>
  <si>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</si>
  <si>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</si>
  <si>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</si>
  <si>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</si>
  <si>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</si>
  <si>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</si>
  <si>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</si>
  <si>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</si>
  <si>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</si>
  <si>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</si>
  <si>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</si>
  <si>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</si>
  <si>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</si>
  <si>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</si>
  <si>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</si>
  <si>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</si>
  <si>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</si>
  <si>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</si>
  <si>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</si>
  <si>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</si>
  <si>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</si>
  <si>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</si>
  <si>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</si>
  <si>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</si>
  <si>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</si>
  <si>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</si>
  <si>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</si>
  <si>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</si>
  <si>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</si>
  <si>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</si>
  <si>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</si>
  <si>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</si>
  <si>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</si>
  <si>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</si>
  <si>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</si>
  <si>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</si>
  <si>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</si>
  <si>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</si>
  <si>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</si>
  <si>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</si>
  <si>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</si>
  <si>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</si>
  <si>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</si>
  <si>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</si>
  <si>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</si>
  <si>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</si>
  <si>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</si>
  <si>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</si>
  <si>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</si>
  <si>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</si>
  <si>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</si>
  <si>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</si>
  <si>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</si>
  <si>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</si>
  <si>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</si>
  <si>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</si>
  <si>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</si>
  <si>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</si>
  <si>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</si>
  <si>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</si>
  <si>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</si>
  <si>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</si>
  <si>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</si>
  <si>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</si>
  <si>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</si>
  <si>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</si>
  <si>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</si>
  <si>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</si>
  <si>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</si>
  <si>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</si>
  <si>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</si>
  <si>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</si>
  <si>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</si>
  <si>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</si>
  <si>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</si>
  <si>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</si>
  <si>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</si>
  <si>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</si>
  <si>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</si>
  <si>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</si>
  <si>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</si>
  <si>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</si>
  <si>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</si>
  <si>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</si>
  <si>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</si>
  <si>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</si>
  <si>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</si>
  <si>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</si>
  <si>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</si>
  <si>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</si>
  <si>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</si>
  <si>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</si>
  <si>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</si>
  <si>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</si>
  <si>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</si>
  <si>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</si>
  <si>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</si>
  <si>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</si>
  <si>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</si>
  <si>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</si>
  <si>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</si>
  <si>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</si>
  <si>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</si>
  <si>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</si>
  <si>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</si>
  <si>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</si>
  <si>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</si>
  <si>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</si>
  <si>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</si>
  <si>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</si>
  <si>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</si>
  <si>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</si>
  <si>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</si>
  <si>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</si>
  <si>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</si>
  <si>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</si>
  <si>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</si>
  <si>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</si>
  <si>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</si>
  <si>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</si>
  <si>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</si>
  <si>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</si>
  <si>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</si>
  <si>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</si>
  <si>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</si>
  <si>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</si>
  <si>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</si>
  <si>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</si>
  <si>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</si>
  <si>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</si>
  <si>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</si>
  <si>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</si>
  <si>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</si>
  <si>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</si>
  <si>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</si>
  <si>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</si>
  <si>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</si>
  <si>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</si>
  <si>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</si>
  <si>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</si>
  <si>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</si>
  <si>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</si>
  <si>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</si>
  <si>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</si>
  <si>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</si>
  <si>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</si>
  <si>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</si>
  <si>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</si>
  <si>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</si>
  <si>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</si>
  <si>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</si>
  <si>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</si>
  <si>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</si>
  <si>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</si>
  <si>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</si>
  <si>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</si>
  <si>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</si>
  <si>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</si>
  <si>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</si>
  <si>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</si>
  <si>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</si>
  <si>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</si>
  <si>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</si>
  <si>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</si>
  <si>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</si>
  <si>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</si>
  <si>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</si>
  <si>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</si>
  <si>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</si>
  <si>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</si>
  <si>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</si>
  <si>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</si>
  <si>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</si>
  <si>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</si>
  <si>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</si>
  <si>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</si>
  <si>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</si>
  <si>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</si>
  <si>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</si>
  <si>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</si>
  <si>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</si>
  <si>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</si>
  <si>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</si>
  <si>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</si>
  <si>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</si>
  <si>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</si>
  <si>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</si>
  <si>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</si>
  <si>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</si>
  <si>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</si>
  <si>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</si>
  <si>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</si>
  <si>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</si>
  <si>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</si>
  <si>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</si>
  <si>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</si>
  <si>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</si>
  <si>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</si>
  <si>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</si>
  <si>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</si>
  <si>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</si>
  <si>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</si>
  <si>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</si>
  <si>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</si>
  <si>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</si>
  <si>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</si>
  <si>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</si>
  <si>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</si>
  <si>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</si>
  <si>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</si>
  <si>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</si>
  <si>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</si>
  <si>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</si>
  <si>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</si>
  <si>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</si>
  <si>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</si>
  <si>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</si>
  <si>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</si>
  <si>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</si>
  <si>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</si>
  <si>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</si>
  <si>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</si>
  <si>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</si>
  <si>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</si>
  <si>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</si>
  <si>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</si>
  <si>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</si>
  <si>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</si>
  <si>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</si>
  <si>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</si>
  <si>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</si>
  <si>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</si>
  <si>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</si>
  <si>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</si>
  <si>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</si>
  <si>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</si>
  <si>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</si>
  <si>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</si>
  <si>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</si>
  <si>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</si>
  <si>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</si>
  <si>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</si>
  <si>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</si>
  <si>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</si>
  <si>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</si>
  <si>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</si>
  <si>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</si>
  <si>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</si>
  <si>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</si>
  <si>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</si>
  <si>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</si>
  <si>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</si>
  <si>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</si>
  <si>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</si>
  <si>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</si>
  <si>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</si>
  <si>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</si>
  <si>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</si>
  <si>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</si>
  <si>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</si>
  <si>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</si>
  <si>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</si>
  <si>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</si>
  <si>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</si>
  <si>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</si>
  <si>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</si>
  <si>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</si>
  <si>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</si>
  <si>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</si>
  <si>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</si>
  <si>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</si>
  <si>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</si>
  <si>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</si>
  <si>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</si>
  <si>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</si>
  <si>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</si>
  <si>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</si>
  <si>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</si>
  <si>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</si>
  <si>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</si>
  <si>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</si>
  <si>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</si>
  <si>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</si>
  <si>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</si>
  <si>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</si>
  <si>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</si>
  <si>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</si>
  <si>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</si>
  <si>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</si>
  <si>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</si>
  <si>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</si>
  <si>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</si>
  <si>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</si>
  <si>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</si>
  <si>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</si>
  <si>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</si>
  <si>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</si>
  <si>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</si>
  <si>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</si>
  <si>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</si>
  <si>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</si>
  <si>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</si>
  <si>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</si>
  <si>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</si>
  <si>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</si>
  <si>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</si>
  <si>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</si>
  <si>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</si>
  <si>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</si>
  <si>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</si>
  <si>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</si>
  <si>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</si>
  <si>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</si>
  <si>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</si>
  <si>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</si>
  <si>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</si>
  <si>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</si>
  <si>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</si>
  <si>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</si>
  <si>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</si>
  <si>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</si>
  <si>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</si>
  <si>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</si>
  <si>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</si>
  <si>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</si>
  <si>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</si>
  <si>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</si>
  <si>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</si>
  <si>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</si>
  <si>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</si>
  <si>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</si>
  <si>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</si>
  <si>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</si>
  <si>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</si>
  <si>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</si>
  <si>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</si>
  <si>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</si>
  <si>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</si>
  <si>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</si>
  <si>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</si>
  <si>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</si>
  <si>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</si>
  <si>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</si>
  <si>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</si>
  <si>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</si>
  <si>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</si>
  <si>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</si>
  <si>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</si>
  <si>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</si>
  <si>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</si>
  <si>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</si>
  <si>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</si>
  <si>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</si>
  <si>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</si>
  <si>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</si>
  <si>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</si>
  <si>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</si>
  <si>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</si>
  <si>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</si>
  <si>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</si>
  <si>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</si>
  <si>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</si>
  <si>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</si>
  <si>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</si>
  <si>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</si>
  <si>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</si>
  <si>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</si>
  <si>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</si>
  <si>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</si>
  <si>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</si>
  <si>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</si>
  <si>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</si>
  <si>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</si>
  <si>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</si>
  <si>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</si>
  <si>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</si>
  <si>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</si>
  <si>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</si>
  <si>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</si>
  <si>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</si>
  <si>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</si>
  <si>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</si>
  <si>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</si>
  <si>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</si>
  <si>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</si>
  <si>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</si>
  <si>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</si>
  <si>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</si>
  <si>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</si>
  <si>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</si>
  <si>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</si>
  <si>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</si>
  <si>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</si>
  <si>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</si>
  <si>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</si>
  <si>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</si>
  <si>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</si>
  <si>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</si>
  <si>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</si>
  <si>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</si>
  <si>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</si>
  <si>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</si>
  <si>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</si>
  <si>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</si>
  <si>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</si>
  <si>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</si>
  <si>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</si>
  <si>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</si>
  <si>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</si>
  <si>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</si>
  <si>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</si>
  <si>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</si>
  <si>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</si>
  <si>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</si>
  <si>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</si>
  <si>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</si>
  <si>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</si>
  <si>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</si>
  <si>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</si>
  <si>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</si>
  <si>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</si>
  <si>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</si>
  <si>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</si>
  <si>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</si>
  <si>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</si>
  <si>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</si>
  <si>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</si>
  <si>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</si>
  <si>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</si>
  <si>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</si>
  <si>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</si>
  <si>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</si>
  <si>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</si>
  <si>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</si>
  <si>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</si>
  <si>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</si>
  <si>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</si>
  <si>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</si>
  <si>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</si>
  <si>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</si>
  <si>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</si>
  <si>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</si>
  <si>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</si>
  <si>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</si>
  <si>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</si>
  <si>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</si>
  <si>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</si>
  <si>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</si>
  <si>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</si>
  <si>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</si>
  <si>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</si>
  <si>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</si>
  <si>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</si>
  <si>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</si>
  <si>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</si>
  <si>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</si>
  <si>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</si>
  <si>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</si>
  <si>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</si>
  <si>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</si>
  <si>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</si>
  <si>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</si>
  <si>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</si>
  <si>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</si>
  <si>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</si>
  <si>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</si>
  <si>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</si>
  <si>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</si>
  <si>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</si>
  <si>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</si>
  <si>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</si>
  <si>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</si>
  <si>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</si>
  <si>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</si>
  <si>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</si>
  <si>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</si>
  <si>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</si>
  <si>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</si>
  <si>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</si>
  <si>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</si>
  <si>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</si>
  <si>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</si>
  <si>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</si>
  <si>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</si>
  <si>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</si>
  <si>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</si>
  <si>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</si>
  <si>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</si>
  <si>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</si>
  <si>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</si>
  <si>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</si>
  <si>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</si>
  <si>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</si>
  <si>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</si>
  <si>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</si>
  <si>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</si>
  <si>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</si>
  <si>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</si>
  <si>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</si>
  <si>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</si>
  <si>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</si>
  <si>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</si>
  <si>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</si>
  <si>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</si>
  <si>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</si>
  <si>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</si>
  <si>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</si>
  <si>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</si>
  <si>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</si>
  <si>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</si>
  <si>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</si>
  <si>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</si>
  <si>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</si>
  <si>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</si>
  <si>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</si>
  <si>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</si>
  <si>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</si>
  <si>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</si>
  <si>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</si>
  <si>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</si>
  <si>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</si>
  <si>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</si>
  <si>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</si>
  <si>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</si>
  <si>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</si>
  <si>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</si>
  <si>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</si>
  <si>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</si>
  <si>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</si>
  <si>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</si>
  <si>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</si>
  <si>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</si>
  <si>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</si>
  <si>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</si>
  <si>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</si>
  <si>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</si>
  <si>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</si>
  <si>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</si>
  <si>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</si>
  <si>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</si>
  <si>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</si>
  <si>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</si>
  <si>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</si>
  <si>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</si>
  <si>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</si>
  <si>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</si>
  <si>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</si>
  <si>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</si>
  <si>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</si>
  <si>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</si>
  <si>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</si>
  <si>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</si>
  <si>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</si>
  <si>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</si>
  <si>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</si>
  <si>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</si>
  <si>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</si>
  <si>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</si>
  <si>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</si>
  <si>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</si>
  <si>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</si>
  <si>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</si>
  <si>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</si>
  <si>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</si>
  <si>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</si>
  <si>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</si>
  <si>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</si>
  <si>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</si>
  <si>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</si>
  <si>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</si>
  <si>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</si>
  <si>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</si>
  <si>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</si>
  <si>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</si>
  <si>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</si>
  <si>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</si>
  <si>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</si>
  <si>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</si>
  <si>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</si>
  <si>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</si>
  <si>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</si>
  <si>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</si>
  <si>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</si>
  <si>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</si>
  <si>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</si>
  <si>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</si>
  <si>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</si>
  <si>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</si>
  <si>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</si>
  <si>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</si>
  <si>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</si>
  <si>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</si>
  <si>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</si>
  <si>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</si>
  <si>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</si>
  <si>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</si>
  <si>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</si>
  <si>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</si>
  <si>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</si>
  <si>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</si>
  <si>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</si>
  <si>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</si>
  <si>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</si>
  <si>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</si>
  <si>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</si>
  <si>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</si>
  <si>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</si>
  <si>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</si>
  <si>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</si>
  <si>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</si>
  <si>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</si>
  <si>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</si>
  <si>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</si>
  <si>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</si>
  <si>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</si>
  <si>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</si>
  <si>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</si>
  <si>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</si>
  <si>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</si>
  <si>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</si>
  <si>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</si>
  <si>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</si>
  <si>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</si>
  <si>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</si>
  <si>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</si>
  <si>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</si>
  <si>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</si>
  <si>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</si>
  <si>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</si>
  <si>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</si>
  <si>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</si>
  <si>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</si>
  <si>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</si>
  <si>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</si>
  <si>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</si>
  <si>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</si>
  <si>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</si>
  <si>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</si>
  <si>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</si>
  <si>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</si>
  <si>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</si>
  <si>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</si>
  <si>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</si>
  <si>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</si>
  <si>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</si>
  <si>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</si>
  <si>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</si>
  <si>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</si>
  <si>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</si>
  <si>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</si>
  <si>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</si>
  <si>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</si>
  <si>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</si>
  <si>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</si>
  <si>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</si>
  <si>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</si>
  <si>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</si>
  <si>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</si>
  <si>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</si>
  <si>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</si>
  <si>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</si>
  <si>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</si>
  <si>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</si>
  <si>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</si>
  <si>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</si>
  <si>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</si>
  <si>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</si>
  <si>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</si>
  <si>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</si>
  <si>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</si>
  <si>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</si>
  <si>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</si>
  <si>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</si>
  <si>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</si>
  <si>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</si>
  <si>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</si>
  <si>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</si>
  <si>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</si>
  <si>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</si>
  <si>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</si>
  <si>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</si>
  <si>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</si>
  <si>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</si>
  <si>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</si>
  <si>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</si>
  <si>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</si>
  <si>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</si>
  <si>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</si>
  <si>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</si>
  <si>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</si>
  <si>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</si>
  <si>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</si>
  <si>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</si>
  <si>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</si>
  <si>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</si>
  <si>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</si>
  <si>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</si>
  <si>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</si>
  <si>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</si>
  <si>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</si>
  <si>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</si>
  <si>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</si>
  <si>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</si>
  <si>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</si>
  <si>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</si>
  <si>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</si>
  <si>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</si>
  <si>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</si>
  <si>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</si>
  <si>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</si>
  <si>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</si>
  <si>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</si>
  <si>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</si>
  <si>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</si>
  <si>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</si>
  <si>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</si>
  <si>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</si>
  <si>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</si>
  <si>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</si>
  <si>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</si>
  <si>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</si>
  <si>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</si>
  <si>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</si>
  <si>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</si>
  <si>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</si>
  <si>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</si>
  <si>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</si>
  <si>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</si>
  <si>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</si>
  <si>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</si>
  <si>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</si>
  <si>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</si>
  <si>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</si>
  <si>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</si>
  <si>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</si>
  <si>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</si>
  <si>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</si>
  <si>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</si>
  <si>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</si>
  <si>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</si>
  <si>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</si>
  <si>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</si>
  <si>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</si>
  <si>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</si>
  <si>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</si>
  <si>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</si>
  <si>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</si>
  <si>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</si>
  <si>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</si>
  <si>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</si>
  <si>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</si>
  <si>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</si>
  <si>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</si>
  <si>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</si>
  <si>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</si>
  <si>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</si>
  <si>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</si>
  <si>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</si>
  <si>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</si>
  <si>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</si>
  <si>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</si>
  <si>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</si>
  <si>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</si>
  <si>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</si>
  <si>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</si>
  <si>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</si>
  <si>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</si>
  <si>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</si>
  <si>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</si>
  <si>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</si>
  <si>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</si>
  <si>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</si>
  <si>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</si>
  <si>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</si>
  <si>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</si>
  <si>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</si>
  <si>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</si>
  <si>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</si>
  <si>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</si>
  <si>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</si>
  <si>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</si>
  <si>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</si>
  <si>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</si>
  <si>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</si>
  <si>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</si>
  <si>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</si>
  <si>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</si>
  <si>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</si>
  <si>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</si>
  <si>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</si>
  <si>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</si>
  <si>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</si>
  <si>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</si>
  <si>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</si>
  <si>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</si>
  <si>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</si>
  <si>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</si>
  <si>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</si>
  <si>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</si>
  <si>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</si>
  <si>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</si>
  <si>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</si>
  <si>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</si>
  <si>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</si>
  <si>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</si>
  <si>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</si>
  <si>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</si>
  <si>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</si>
  <si>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</si>
  <si>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</si>
  <si>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</si>
  <si>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</si>
  <si>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</si>
  <si>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</si>
  <si>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</si>
  <si>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</si>
  <si>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</si>
  <si>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</si>
  <si>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</si>
  <si>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</si>
  <si>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</si>
  <si>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</si>
  <si>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</si>
  <si>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</si>
  <si>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</si>
  <si>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</si>
  <si>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</si>
  <si>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</si>
  <si>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</si>
  <si>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</si>
  <si>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</si>
  <si>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</si>
  <si>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</si>
  <si>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</si>
  <si>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</si>
  <si>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</si>
  <si>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</si>
  <si>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</si>
  <si>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</si>
  <si>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</si>
  <si>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</si>
  <si>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</si>
  <si>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</si>
  <si>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</si>
  <si>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</si>
  <si>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</si>
  <si>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</si>
  <si>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</si>
  <si>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</si>
  <si>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</si>
  <si>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</si>
  <si>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</si>
  <si>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</si>
  <si>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</si>
  <si>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</si>
  <si>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</si>
  <si>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</si>
  <si>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</si>
  <si>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</si>
  <si>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</si>
  <si>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</si>
  <si>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</si>
  <si>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</si>
  <si>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</si>
  <si>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</si>
  <si>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</si>
  <si>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</si>
  <si>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</si>
  <si>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</si>
  <si>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</si>
  <si>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</si>
  <si>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</si>
  <si>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</si>
  <si>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</si>
  <si>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</si>
  <si>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</si>
  <si>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</si>
  <si>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</si>
  <si>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</si>
  <si>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</si>
  <si>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</si>
  <si>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</si>
  <si>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</si>
  <si>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</si>
  <si>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</si>
  <si>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</si>
  <si>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</si>
  <si>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</si>
  <si>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</si>
  <si>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</si>
  <si>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</si>
  <si>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</si>
  <si>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</si>
  <si>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</si>
  <si>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</si>
  <si>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</si>
  <si>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</si>
  <si>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</si>
  <si>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</si>
  <si>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</si>
  <si>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</si>
  <si>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</si>
  <si>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</si>
  <si>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</si>
  <si>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</si>
  <si>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</si>
  <si>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</si>
  <si>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</si>
  <si>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</si>
  <si>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</si>
  <si>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</si>
  <si>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</si>
  <si>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</si>
  <si>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</si>
  <si>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</si>
  <si>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</si>
  <si>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</si>
  <si>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</si>
  <si>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</si>
  <si>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</si>
  <si>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</si>
  <si>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</si>
  <si>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</si>
  <si>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</si>
  <si>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</si>
  <si>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</si>
  <si>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</si>
  <si>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</si>
  <si>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</si>
  <si>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</si>
  <si>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</si>
  <si>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</si>
  <si>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</si>
  <si>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</si>
  <si>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</si>
  <si>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</si>
  <si>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</si>
  <si>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</si>
  <si>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</si>
  <si>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</si>
  <si>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</si>
  <si>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</si>
  <si>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</si>
  <si>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</si>
  <si>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</si>
  <si>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</si>
  <si>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</si>
  <si>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</si>
  <si>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</si>
  <si>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</si>
  <si>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</si>
  <si>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</si>
  <si>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</si>
  <si>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</si>
  <si>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</si>
  <si>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</si>
  <si>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</si>
  <si>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</si>
  <si>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</si>
  <si>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</si>
  <si>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</si>
  <si>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</si>
  <si>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</si>
  <si>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</si>
  <si>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</si>
  <si>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</si>
  <si>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</si>
  <si>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</si>
  <si>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</si>
  <si>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</si>
  <si>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</si>
  <si>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</si>
  <si>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</si>
  <si>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</si>
  <si>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</si>
  <si>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</si>
  <si>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</si>
  <si>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</si>
  <si>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</si>
  <si>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</si>
  <si>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</si>
  <si>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</si>
  <si>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</si>
  <si>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</si>
  <si>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</si>
  <si>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</si>
  <si>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</si>
  <si>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</si>
  <si>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</si>
  <si>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</si>
  <si>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</si>
  <si>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</si>
  <si>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</si>
  <si>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</si>
  <si>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</si>
  <si>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</si>
  <si>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</si>
  <si>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</si>
  <si>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</si>
  <si>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</si>
  <si>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</si>
  <si>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</si>
  <si>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</si>
  <si>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</si>
  <si>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</si>
  <si>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</si>
  <si>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</si>
  <si>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</si>
  <si>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</si>
  <si>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</si>
  <si>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</si>
  <si>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</si>
  <si>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</si>
  <si>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</si>
  <si>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</si>
  <si>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</si>
  <si>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</si>
  <si>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</si>
  <si>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</si>
  <si>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</si>
  <si>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</si>
  <si>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</si>
  <si>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</si>
  <si>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</si>
  <si>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</si>
  <si>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</si>
  <si>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</si>
  <si>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</si>
  <si>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</si>
  <si>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</si>
  <si>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</si>
  <si>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</si>
  <si>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</si>
  <si>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</si>
  <si>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</si>
  <si>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</si>
  <si>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</si>
  <si>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</si>
  <si>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</si>
  <si>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</si>
  <si>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</si>
  <si>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</si>
  <si>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</si>
  <si>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</si>
  <si>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</si>
  <si>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</si>
  <si>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</si>
  <si>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</si>
  <si>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</si>
  <si>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</si>
  <si>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</si>
  <si>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</si>
  <si>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</si>
  <si>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</si>
  <si>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</si>
  <si>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</si>
  <si>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</si>
  <si>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</si>
  <si>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</si>
  <si>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</si>
  <si>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</si>
  <si>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</si>
  <si>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</si>
  <si>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</si>
  <si>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</si>
  <si>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</si>
  <si>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</si>
  <si>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</si>
  <si>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</si>
  <si>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</si>
  <si>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</si>
  <si>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</si>
  <si>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</si>
  <si>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</si>
  <si>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</si>
  <si>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</si>
  <si>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</si>
  <si>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</si>
  <si>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</si>
  <si>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</si>
  <si>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</si>
  <si>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</si>
  <si>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</si>
  <si>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</si>
  <si>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</si>
  <si>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</si>
  <si>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</si>
  <si>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</si>
  <si>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</si>
  <si>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</si>
  <si>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</si>
  <si>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</si>
  <si>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</si>
  <si>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</si>
  <si>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</si>
  <si>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</si>
  <si>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</si>
  <si>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</si>
  <si>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</si>
  <si>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</si>
  <si>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</si>
  <si>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</si>
  <si>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</si>
  <si>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</si>
  <si>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</si>
  <si>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</si>
  <si>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</si>
  <si>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</si>
  <si>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</si>
  <si>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</si>
  <si>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</si>
  <si>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</si>
  <si>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</si>
  <si>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</si>
  <si>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</si>
  <si>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</si>
  <si>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</si>
  <si>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</si>
  <si>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</si>
  <si>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</si>
  <si>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</si>
  <si>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</si>
  <si>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</si>
  <si>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</si>
  <si>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</si>
  <si>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</si>
  <si>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</si>
  <si>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</si>
  <si>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</si>
  <si>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</si>
  <si>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</si>
  <si>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</si>
  <si>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</si>
  <si>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</si>
  <si>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</si>
  <si>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</si>
  <si>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</si>
  <si>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</si>
  <si>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</si>
  <si>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</si>
  <si>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</si>
  <si>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</si>
  <si>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</si>
  <si>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</si>
  <si>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</si>
  <si>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</si>
  <si>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</si>
  <si>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</si>
  <si>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</si>
  <si>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</si>
  <si>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</si>
  <si>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</si>
  <si>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</si>
  <si>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</si>
  <si>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</si>
  <si>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</si>
  <si>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</si>
  <si>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</si>
  <si>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</si>
  <si>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</si>
  <si>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</si>
  <si>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</si>
  <si>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</si>
  <si>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</si>
  <si>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</si>
  <si>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</si>
  <si>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</si>
  <si>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</si>
  <si>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</si>
  <si>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</si>
  <si>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</si>
  <si>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</si>
  <si>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</si>
  <si>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</si>
  <si>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</si>
  <si>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</si>
  <si>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</si>
  <si>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</si>
  <si>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</si>
  <si>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</si>
  <si>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</si>
  <si>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</si>
  <si>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</si>
  <si>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</si>
  <si>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</si>
  <si>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</si>
  <si>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</si>
  <si>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</si>
  <si>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</si>
  <si>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</si>
  <si>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</si>
  <si>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</si>
  <si>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</si>
  <si>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</si>
  <si>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</si>
  <si>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</si>
  <si>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</si>
  <si>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</si>
  <si>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</si>
  <si>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</si>
  <si>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</si>
  <si>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</si>
  <si>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</si>
  <si>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</si>
  <si>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</si>
  <si>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</si>
  <si>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</si>
  <si>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</si>
  <si>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</si>
  <si>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</si>
  <si>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</si>
  <si>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</si>
  <si>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</si>
  <si>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</si>
  <si>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</si>
  <si>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</si>
  <si>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</si>
  <si>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</si>
  <si>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</si>
  <si>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</si>
  <si>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</si>
  <si>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</si>
  <si>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</si>
  <si>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</si>
  <si>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</si>
  <si>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</si>
  <si>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</si>
  <si>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</si>
  <si>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</si>
  <si>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</si>
  <si>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</si>
  <si>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</si>
  <si>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</si>
  <si>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</si>
  <si>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</si>
  <si>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</si>
  <si>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</si>
  <si>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</si>
  <si>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</si>
  <si>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</si>
  <si>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</si>
  <si>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</si>
  <si>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</si>
  <si>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</si>
  <si>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</si>
  <si>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</si>
  <si>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</si>
  <si>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</si>
  <si>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</si>
  <si>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</si>
  <si>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</si>
  <si>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</si>
  <si>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</si>
  <si>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</si>
  <si>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</si>
  <si>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</si>
  <si>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</si>
  <si>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</si>
  <si>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</si>
  <si>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</si>
  <si>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</si>
  <si>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</si>
  <si>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</si>
  <si>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</si>
  <si>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</si>
  <si>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</si>
  <si>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</si>
  <si>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</si>
  <si>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</si>
  <si>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</si>
  <si>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</si>
  <si>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</si>
  <si>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</si>
  <si>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</si>
  <si>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</si>
  <si>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</si>
  <si>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</si>
  <si>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</si>
  <si>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</si>
  <si>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</si>
  <si>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</si>
  <si>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</si>
  <si>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</si>
  <si>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</si>
  <si>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</si>
  <si>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</si>
  <si>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</si>
  <si>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</si>
  <si>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</si>
  <si>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</si>
  <si>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</si>
  <si>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</si>
  <si>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</si>
  <si>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</si>
  <si>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</si>
  <si>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</si>
  <si>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</si>
  <si>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</si>
  <si>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</si>
  <si>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</si>
  <si>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</si>
  <si>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</si>
  <si>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</si>
  <si>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</si>
  <si>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</si>
  <si>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</si>
  <si>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</si>
  <si>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</si>
  <si>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</si>
  <si>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</si>
  <si>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</si>
  <si>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</si>
  <si>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</si>
  <si>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</si>
  <si>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</si>
  <si>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</si>
  <si>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</si>
  <si>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</si>
  <si>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</si>
  <si>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</si>
  <si>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</si>
  <si>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</si>
  <si>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</si>
  <si>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</si>
  <si>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</si>
  <si>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</si>
  <si>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</si>
  <si>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</si>
  <si>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</si>
  <si>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</si>
  <si>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</si>
  <si>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</si>
  <si>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</si>
  <si>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</si>
  <si>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</si>
  <si>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</si>
  <si>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</si>
  <si>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</si>
  <si>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</si>
  <si>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</si>
  <si>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</si>
  <si>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</si>
  <si>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</si>
  <si>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</si>
  <si>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</si>
  <si>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</si>
  <si>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</si>
  <si>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</si>
  <si>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</si>
  <si>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</si>
  <si>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</si>
  <si>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</si>
  <si>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</si>
  <si>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</si>
  <si>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</si>
  <si>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</si>
  <si>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</si>
  <si>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</si>
  <si>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</si>
  <si>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</si>
  <si>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</si>
  <si>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</si>
  <si>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</si>
  <si>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</si>
  <si>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</si>
  <si>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</si>
  <si>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</si>
  <si>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</si>
  <si>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</si>
  <si>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</si>
  <si>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</si>
  <si>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</si>
  <si>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</si>
  <si>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</si>
  <si>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</si>
  <si>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</si>
  <si>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</si>
  <si>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</si>
  <si>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</si>
  <si>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</si>
  <si>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</si>
  <si>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</si>
  <si>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</si>
  <si>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</si>
  <si>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</si>
  <si>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</si>
  <si>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</si>
  <si>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</si>
  <si>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</si>
  <si>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</si>
  <si>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</si>
  <si>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</si>
  <si>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</si>
  <si>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</si>
  <si>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</si>
  <si>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</si>
  <si>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</si>
  <si>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</si>
  <si>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</si>
  <si>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</si>
  <si>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</si>
  <si>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</si>
  <si>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</si>
  <si>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</si>
  <si>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</si>
  <si>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</si>
  <si>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</si>
  <si>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</si>
  <si>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</si>
  <si>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</si>
  <si>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</si>
  <si>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</si>
  <si>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</si>
  <si>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</si>
  <si>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</si>
  <si>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</si>
  <si>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</si>
  <si>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</si>
  <si>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</si>
  <si>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</si>
  <si>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</si>
  <si>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</si>
  <si>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</si>
  <si>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</si>
  <si>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</si>
  <si>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</si>
  <si>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</si>
  <si>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</si>
  <si>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</si>
  <si>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</si>
  <si>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</si>
  <si>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</si>
  <si>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</si>
  <si>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</si>
  <si>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</si>
  <si>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</si>
  <si>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</si>
  <si>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</si>
  <si>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</si>
  <si>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</si>
  <si>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</si>
  <si>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</si>
  <si>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</si>
  <si>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</si>
  <si>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</si>
  <si>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</si>
  <si>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</si>
  <si>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</si>
  <si>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</si>
  <si>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</si>
  <si>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</si>
  <si>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</si>
  <si>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</si>
  <si>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</si>
  <si>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</si>
  <si>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</si>
  <si>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</si>
  <si>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</si>
  <si>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</si>
  <si>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</si>
  <si>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</si>
  <si>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</si>
  <si>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</si>
  <si>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</si>
  <si>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</si>
  <si>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</si>
  <si>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</si>
  <si>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</si>
  <si>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</si>
  <si>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</si>
  <si>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</si>
  <si>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</si>
  <si>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</si>
  <si>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</si>
  <si>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</si>
  <si>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</si>
  <si>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</si>
  <si>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</si>
  <si>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</si>
  <si>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</si>
  <si>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</si>
  <si>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</si>
  <si>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</si>
  <si>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</si>
  <si>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</si>
  <si>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</si>
  <si>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</si>
  <si>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</si>
  <si>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</si>
  <si>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</si>
  <si>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</si>
  <si>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</si>
  <si>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</si>
  <si>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</si>
  <si>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</si>
  <si>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</si>
  <si>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</si>
  <si>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</si>
  <si>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</si>
  <si>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</si>
  <si>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</si>
  <si>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</si>
  <si>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</si>
  <si>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</si>
  <si>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</si>
  <si>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</si>
  <si>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</si>
  <si>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</si>
  <si>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</si>
  <si>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</si>
  <si>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</si>
  <si>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</si>
  <si>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</si>
  <si>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</si>
  <si>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</si>
  <si>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</si>
  <si>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</si>
  <si>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</si>
  <si>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</si>
  <si>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</si>
  <si>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</si>
  <si>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</si>
  <si>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</si>
  <si>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</si>
  <si>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</si>
  <si>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</si>
  <si>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</si>
  <si>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</si>
  <si>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</si>
  <si>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</si>
  <si>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</si>
  <si>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</si>
  <si>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</si>
  <si>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</si>
  <si>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</si>
  <si>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</si>
  <si>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</si>
  <si>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</si>
  <si>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</si>
  <si>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</si>
  <si>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</si>
  <si>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</si>
  <si>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</si>
  <si>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</si>
  <si>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</si>
  <si>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</si>
  <si>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</si>
  <si>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</si>
  <si>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</si>
  <si>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</si>
  <si>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</si>
  <si>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</si>
  <si>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</si>
  <si>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</si>
  <si>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</si>
  <si>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</si>
  <si>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</si>
  <si>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</si>
  <si>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</si>
  <si>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</si>
  <si>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</si>
  <si>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</si>
  <si>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</si>
  <si>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</si>
  <si>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</si>
  <si>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</si>
  <si>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</si>
  <si>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</si>
  <si>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</si>
  <si>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</si>
  <si>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</si>
  <si>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</si>
  <si>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</si>
  <si>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</si>
  <si>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</si>
  <si>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</si>
  <si>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</si>
  <si>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</si>
  <si>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</si>
  <si>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</si>
  <si>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</si>
  <si>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</si>
  <si>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</si>
  <si>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</si>
  <si>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</si>
  <si>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</si>
  <si>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</si>
  <si>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</si>
  <si>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</si>
  <si>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</si>
  <si>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</si>
  <si>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</si>
  <si>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</si>
  <si>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</si>
  <si>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</si>
  <si>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</si>
  <si>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</si>
  <si>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</si>
  <si>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</si>
  <si>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</si>
  <si>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</si>
  <si>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</si>
  <si>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</si>
  <si>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</si>
  <si>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</si>
  <si>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</si>
  <si>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</si>
  <si>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</si>
  <si>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</si>
  <si>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</si>
  <si>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</si>
  <si>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</si>
  <si>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</si>
  <si>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</si>
  <si>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</si>
  <si>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</si>
  <si>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</si>
  <si>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</si>
  <si>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</si>
  <si>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</si>
  <si>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</si>
  <si>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</si>
  <si>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</si>
  <si>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</si>
  <si>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</si>
  <si>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</si>
  <si>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</si>
  <si>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</si>
  <si>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</si>
  <si>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</si>
  <si>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</si>
  <si>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</si>
  <si>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</si>
  <si>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</si>
  <si>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</si>
  <si>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</si>
  <si>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</si>
  <si>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</si>
  <si>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</si>
  <si>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</si>
  <si>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</si>
  <si>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</si>
  <si>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</si>
  <si>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</si>
  <si>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</si>
  <si>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</si>
  <si>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</si>
  <si>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</si>
  <si>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</si>
  <si>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</si>
  <si>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</si>
  <si>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</si>
  <si>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</si>
  <si>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</si>
  <si>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</si>
  <si>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</si>
  <si>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</si>
  <si>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</si>
  <si>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</si>
  <si>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</si>
  <si>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</si>
  <si>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</si>
  <si>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</si>
  <si>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</si>
  <si>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</si>
  <si>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</si>
  <si>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</si>
  <si>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</si>
  <si>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</si>
  <si>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</si>
  <si>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</si>
  <si>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</si>
  <si>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</si>
  <si>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</si>
  <si>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</si>
  <si>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</si>
  <si>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</si>
  <si>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</si>
  <si>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</si>
  <si>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</si>
  <si>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</si>
  <si>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</si>
  <si>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</si>
  <si>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</si>
  <si>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</si>
  <si>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</si>
  <si>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</si>
  <si>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</si>
  <si>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</si>
  <si>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</si>
  <si>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</si>
  <si>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</si>
  <si>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</si>
  <si>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</si>
  <si>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</si>
  <si>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</si>
  <si>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</si>
  <si>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</si>
  <si>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</si>
  <si>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</si>
  <si>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</si>
  <si>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</si>
  <si>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</si>
  <si>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</si>
  <si>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</si>
  <si>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</si>
  <si>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</si>
  <si>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</si>
  <si>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</si>
  <si>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</si>
  <si>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</si>
  <si>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</si>
  <si>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</si>
  <si>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</si>
  <si>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</si>
  <si>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</si>
  <si>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</si>
  <si>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</si>
  <si>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</si>
  <si>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</si>
  <si>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</si>
  <si>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</si>
  <si>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</si>
  <si>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</si>
  <si>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</si>
  <si>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</si>
  <si>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</si>
  <si>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</si>
  <si>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</si>
  <si>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</si>
  <si>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</si>
  <si>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</si>
  <si>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</si>
  <si>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</si>
  <si>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</si>
  <si>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</si>
  <si>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</si>
  <si>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</si>
  <si>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</si>
  <si>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</si>
  <si>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</si>
  <si>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</si>
  <si>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</si>
  <si>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</si>
  <si>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</si>
  <si>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</si>
  <si>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</si>
  <si>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</si>
  <si>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</si>
  <si>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</si>
  <si>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</si>
  <si>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</si>
  <si>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</si>
  <si>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</si>
  <si>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</si>
  <si>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</si>
  <si>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</si>
  <si>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</si>
  <si>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</si>
  <si>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</si>
  <si>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</si>
  <si>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</si>
  <si>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</si>
  <si>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</si>
  <si>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</si>
  <si>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</si>
  <si>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</si>
  <si>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</si>
  <si>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</si>
  <si>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</si>
  <si>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</si>
  <si>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</si>
  <si>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</si>
  <si>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</si>
  <si>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</si>
  <si>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</si>
  <si>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</si>
  <si>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</si>
  <si>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</si>
  <si>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</si>
  <si>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</si>
  <si>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</si>
  <si>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</si>
  <si>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</si>
  <si>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</si>
  <si>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</si>
  <si>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</si>
  <si>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</si>
  <si>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</si>
  <si>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</si>
  <si>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</si>
  <si>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</si>
  <si>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</si>
  <si>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</si>
  <si>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</si>
  <si>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</si>
  <si>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</si>
  <si>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</si>
  <si>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</si>
  <si>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</si>
  <si>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</si>
  <si>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</si>
  <si>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</si>
  <si>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</si>
  <si>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</si>
  <si>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</si>
  <si>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</si>
  <si>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</si>
  <si>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</si>
  <si>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</si>
  <si>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</si>
  <si>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</si>
  <si>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</si>
  <si>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</si>
  <si>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</si>
  <si>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</si>
  <si>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</si>
  <si>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</si>
  <si>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</si>
  <si>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</si>
  <si>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</si>
  <si>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</si>
  <si>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</si>
  <si>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</si>
  <si>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</si>
  <si>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</si>
  <si>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</si>
  <si>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</si>
  <si>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</si>
  <si>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</si>
  <si>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</si>
  <si>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</si>
  <si>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</si>
  <si>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</si>
  <si>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</si>
  <si>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</si>
  <si>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</si>
  <si>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</si>
  <si>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</si>
  <si>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</si>
  <si>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</si>
  <si>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</si>
  <si>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</si>
  <si>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</si>
  <si>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</si>
  <si>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</si>
  <si>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</si>
  <si>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</si>
  <si>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</si>
  <si>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</si>
  <si>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</si>
  <si>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</si>
  <si>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</si>
  <si>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</si>
  <si>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</si>
  <si>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</si>
  <si>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</si>
  <si>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</si>
  <si>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</si>
  <si>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</si>
  <si>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</si>
  <si>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</si>
  <si>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</si>
  <si>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</si>
  <si>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</si>
  <si>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</si>
  <si>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</si>
  <si>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</si>
  <si>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</si>
  <si>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</si>
  <si>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</si>
  <si>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</si>
  <si>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</si>
  <si>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</si>
  <si>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</si>
  <si>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</si>
  <si>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</si>
  <si>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</si>
  <si>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</si>
  <si>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</si>
  <si>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</si>
  <si>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</si>
  <si>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</si>
  <si>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</si>
  <si>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</si>
  <si>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</si>
  <si>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</si>
  <si>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</si>
  <si>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</si>
  <si>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</si>
  <si>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</si>
  <si>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</si>
  <si>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</si>
  <si>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</si>
  <si>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</si>
  <si>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</si>
  <si>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</si>
  <si>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</si>
  <si>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</si>
  <si>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</si>
  <si>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</si>
  <si>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</si>
  <si>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</si>
  <si>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</si>
  <si>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</si>
  <si>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</si>
  <si>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</si>
  <si>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</si>
  <si>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</si>
  <si>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</si>
  <si>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</si>
  <si>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</si>
  <si>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</si>
  <si>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</si>
  <si>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</si>
  <si>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</si>
  <si>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</si>
  <si>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</si>
  <si>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</si>
  <si>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</si>
  <si>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</si>
  <si>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</si>
  <si>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</si>
  <si>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</si>
  <si>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</si>
  <si>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</si>
  <si>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</si>
  <si>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</si>
  <si>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</si>
  <si>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</si>
  <si>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</si>
  <si>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</si>
  <si>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</si>
  <si>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</si>
  <si>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</si>
  <si>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</si>
  <si>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</si>
  <si>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</si>
  <si>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</si>
  <si>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</si>
  <si>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</si>
  <si>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</si>
  <si>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</si>
  <si>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</si>
  <si>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</si>
  <si>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</si>
  <si>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</si>
  <si>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</si>
  <si>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</si>
  <si>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</si>
  <si>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</si>
  <si>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</si>
  <si>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</si>
  <si>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</si>
  <si>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</si>
  <si>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</si>
  <si>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</si>
  <si>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</si>
  <si>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</si>
  <si>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</si>
  <si>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</si>
  <si>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</si>
  <si>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</si>
  <si>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</si>
  <si>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</si>
  <si>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</si>
  <si>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</si>
  <si>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</si>
  <si>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</si>
  <si>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</si>
  <si>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</si>
  <si>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</si>
  <si>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</si>
  <si>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</si>
  <si>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</si>
  <si>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</si>
  <si>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</si>
  <si>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</si>
  <si>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</si>
  <si>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</si>
  <si>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</si>
  <si>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</si>
  <si>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</si>
  <si>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</si>
  <si>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</si>
  <si>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</si>
  <si>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</si>
  <si>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</si>
  <si>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</si>
  <si>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</si>
  <si>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</si>
  <si>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</si>
  <si>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</si>
  <si>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</si>
  <si>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</si>
  <si>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</si>
  <si>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</si>
  <si>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</si>
  <si>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</si>
  <si>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</si>
  <si>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</si>
  <si>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</si>
  <si>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</si>
  <si>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</si>
  <si>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</si>
  <si>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</si>
  <si>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</si>
  <si>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</si>
  <si>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</si>
  <si>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</si>
  <si>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</si>
  <si>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</si>
  <si>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</si>
  <si>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</si>
  <si>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</si>
  <si>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</si>
  <si>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</si>
  <si>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</si>
  <si>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</si>
  <si>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</si>
  <si>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</si>
  <si>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</si>
  <si>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</si>
  <si>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</si>
  <si>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</si>
  <si>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</si>
  <si>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</si>
  <si>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</si>
  <si>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</si>
  <si>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</si>
  <si>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</si>
  <si>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</si>
  <si>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</si>
  <si>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</si>
  <si>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</si>
  <si>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</si>
  <si>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</si>
  <si>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</si>
  <si>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</si>
  <si>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</si>
  <si>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</si>
  <si>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</si>
  <si>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</si>
  <si>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</si>
  <si>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</si>
  <si>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</si>
  <si>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</si>
  <si>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</si>
  <si>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</si>
  <si>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</si>
  <si>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</si>
  <si>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</si>
  <si>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</si>
  <si>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</si>
  <si>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</si>
  <si>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</si>
  <si>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</si>
  <si>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</si>
  <si>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</si>
  <si>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</si>
  <si>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</si>
  <si>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</si>
  <si>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</si>
  <si>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</si>
  <si>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</si>
  <si>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</si>
  <si>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</si>
  <si>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</si>
  <si>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</si>
  <si>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</si>
  <si>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</si>
  <si>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</si>
  <si>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</si>
  <si>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</si>
  <si>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</si>
  <si>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</si>
  <si>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</si>
  <si>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</si>
  <si>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</si>
  <si>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</si>
  <si>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</si>
  <si>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</si>
  <si>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</si>
  <si>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</si>
  <si>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</si>
  <si>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</si>
  <si>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</si>
  <si>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</si>
  <si>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</si>
  <si>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</si>
  <si>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</si>
  <si>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</si>
  <si>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</si>
  <si>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</si>
  <si>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</si>
  <si>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</si>
  <si>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</si>
  <si>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</si>
  <si>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</si>
  <si>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</si>
  <si>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</si>
  <si>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</si>
  <si>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</si>
  <si>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</si>
  <si>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</si>
  <si>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</si>
  <si>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</si>
  <si>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</si>
  <si>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</si>
  <si>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</si>
  <si>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</si>
  <si>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</si>
  <si>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</si>
  <si>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</si>
  <si>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</si>
  <si>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</si>
  <si>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</si>
  <si>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</si>
  <si>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</si>
  <si>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</si>
  <si>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</si>
  <si>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</si>
  <si>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</si>
  <si>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</si>
  <si>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</si>
  <si>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</si>
  <si>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</si>
  <si>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</si>
  <si>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</si>
  <si>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</si>
  <si>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</si>
  <si>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</si>
  <si>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</si>
  <si>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</si>
  <si>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</si>
  <si>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</si>
  <si>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</si>
  <si>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</si>
  <si>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</si>
  <si>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</si>
  <si>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</si>
  <si>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</si>
  <si>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</si>
  <si>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</si>
  <si>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</si>
  <si>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</si>
  <si>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</si>
  <si>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</si>
  <si>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</si>
  <si>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</si>
  <si>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</si>
  <si>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</si>
  <si>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</si>
  <si>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</si>
  <si>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</si>
  <si>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</si>
  <si>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</si>
  <si>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</si>
  <si>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</si>
  <si>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</si>
  <si>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</si>
  <si>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</si>
  <si>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</si>
  <si>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</si>
  <si>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</si>
  <si>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</si>
  <si>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</si>
  <si>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</si>
  <si>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</si>
  <si>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</si>
  <si>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</si>
  <si>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</si>
  <si>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</si>
  <si>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</si>
  <si>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</si>
  <si>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</si>
  <si>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</si>
  <si>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</si>
  <si>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</si>
  <si>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</si>
  <si>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</si>
  <si>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</si>
  <si>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</si>
  <si>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</si>
  <si>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</si>
  <si>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</si>
  <si>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</si>
  <si>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</si>
  <si>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</si>
  <si>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</si>
  <si>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</si>
  <si>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</si>
  <si>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</si>
  <si>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</si>
  <si>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</si>
  <si>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</si>
  <si>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</si>
  <si>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</si>
  <si>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</si>
  <si>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</si>
  <si>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</si>
  <si>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</si>
  <si>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</si>
  <si>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</si>
  <si>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</si>
  <si>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</si>
  <si>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</si>
  <si>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</si>
  <si>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</si>
  <si>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</si>
  <si>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</si>
  <si>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</si>
  <si>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</si>
  <si>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</si>
  <si>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</si>
  <si>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</si>
  <si>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</si>
  <si>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</si>
  <si>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</si>
  <si>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</si>
  <si>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</si>
  <si>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</si>
  <si>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</si>
  <si>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</si>
  <si>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</si>
  <si>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</si>
  <si>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</si>
  <si>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</si>
  <si>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</si>
  <si>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</si>
  <si>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</si>
  <si>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</si>
  <si>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</si>
  <si>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</si>
  <si>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</si>
  <si>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</si>
  <si>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</si>
  <si>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</si>
  <si>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</si>
  <si>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</si>
  <si>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</si>
  <si>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</si>
  <si>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</si>
  <si>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</si>
  <si>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</si>
  <si>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</si>
  <si>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</si>
  <si>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</si>
  <si>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</si>
  <si>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</si>
  <si>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</si>
  <si>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</si>
  <si>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</si>
  <si>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</si>
  <si>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</si>
  <si>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</si>
  <si>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</si>
  <si>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</si>
  <si>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</si>
  <si>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</si>
  <si>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</si>
  <si>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</si>
  <si>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</si>
  <si>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</si>
  <si>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</si>
  <si>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</si>
  <si>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</si>
  <si>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</si>
  <si>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</si>
  <si>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</si>
  <si>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</si>
  <si>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</si>
  <si>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</si>
  <si>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</si>
  <si>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</si>
  <si>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</si>
  <si>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</si>
  <si>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</si>
  <si>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</si>
  <si>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</si>
  <si>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</si>
  <si>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</si>
  <si>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</si>
  <si>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</si>
  <si>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</si>
  <si>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</si>
  <si>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</si>
  <si>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</si>
  <si>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</si>
  <si>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</si>
  <si>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</si>
  <si>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</si>
  <si>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</si>
  <si>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</si>
  <si>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</si>
  <si>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</si>
  <si>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</si>
  <si>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</si>
  <si>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</si>
  <si>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</si>
  <si>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</si>
  <si>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</si>
  <si>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</si>
  <si>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</si>
  <si>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</si>
  <si>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</si>
  <si>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</si>
  <si>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</si>
  <si>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</si>
  <si>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</si>
  <si>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</si>
  <si>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</si>
  <si>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</si>
  <si>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</si>
  <si>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</si>
  <si>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</si>
  <si>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</si>
  <si>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</si>
  <si>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</si>
  <si>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</si>
  <si>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</si>
  <si>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</si>
  <si>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</si>
  <si>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</si>
  <si>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</si>
  <si>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</si>
  <si>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</si>
  <si>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</si>
  <si>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</si>
  <si>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</si>
  <si>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</si>
  <si>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</si>
  <si>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</si>
  <si>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</si>
  <si>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</si>
  <si>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</si>
  <si>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</si>
  <si>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</si>
  <si>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</si>
  <si>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</si>
  <si>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</si>
  <si>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</si>
  <si>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</si>
  <si>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</si>
  <si>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</si>
  <si>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</si>
  <si>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</si>
  <si>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</si>
  <si>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</si>
  <si>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</si>
  <si>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</si>
  <si>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</si>
  <si>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</si>
  <si>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</si>
  <si>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</si>
  <si>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</si>
  <si>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</si>
  <si>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</si>
  <si>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</si>
  <si>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</si>
  <si>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</si>
  <si>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</si>
  <si>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</si>
  <si>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</si>
  <si>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</si>
  <si>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</si>
  <si>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</si>
  <si>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</si>
  <si>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</si>
  <si>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</si>
  <si>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</si>
  <si>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</si>
  <si>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</si>
  <si>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</si>
  <si>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</si>
  <si>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</si>
  <si>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</si>
  <si>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</si>
  <si>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</si>
  <si>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</si>
  <si>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</si>
  <si>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</si>
  <si>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</si>
  <si>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</si>
  <si>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</si>
  <si>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</si>
  <si>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</si>
  <si>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</si>
  <si>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</si>
  <si>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</si>
  <si>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</si>
  <si>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</si>
  <si>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</si>
  <si>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</si>
  <si>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</si>
  <si>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</si>
  <si>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</si>
  <si>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</si>
  <si>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</si>
  <si>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</si>
  <si>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</si>
  <si>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</si>
  <si>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</si>
  <si>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</si>
  <si>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</si>
  <si>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</si>
  <si>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</si>
  <si>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</si>
  <si>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</si>
  <si>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</si>
  <si>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</si>
  <si>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</si>
  <si>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</si>
  <si>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</si>
  <si>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</si>
  <si>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</si>
  <si>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</si>
  <si>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</si>
  <si>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</si>
  <si>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</si>
  <si>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</si>
  <si>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</si>
  <si>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</si>
  <si>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</si>
  <si>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</si>
  <si>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</si>
  <si>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</si>
  <si>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</si>
  <si>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</si>
  <si>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</si>
  <si>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</si>
  <si>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</si>
  <si>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</si>
  <si>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</si>
  <si>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</si>
  <si>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</si>
  <si>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</si>
  <si>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</si>
  <si>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</si>
  <si>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</si>
  <si>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</si>
  <si>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</si>
  <si>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</si>
  <si>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</si>
  <si>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</si>
  <si>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</si>
  <si>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</si>
  <si>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</si>
  <si>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</si>
  <si>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</si>
  <si>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</si>
  <si>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</si>
  <si>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</si>
  <si>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</si>
  <si>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</si>
  <si>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</si>
  <si>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</si>
  <si>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</si>
  <si>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</si>
  <si>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</si>
  <si>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</si>
  <si>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</si>
  <si>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</si>
  <si>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</si>
  <si>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</si>
  <si>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</si>
  <si>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</si>
  <si>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</si>
  <si>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</si>
  <si>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</si>
  <si>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</si>
  <si>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</si>
  <si>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</si>
  <si>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</si>
  <si>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</si>
  <si>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</si>
  <si>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</si>
  <si>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</si>
  <si>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</si>
  <si>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</si>
  <si>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</si>
  <si>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</si>
  <si>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</si>
  <si>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</si>
  <si>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</si>
  <si>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</si>
  <si>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</si>
  <si>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</si>
  <si>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</si>
  <si>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</si>
  <si>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</si>
  <si>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</si>
  <si>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</si>
  <si>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</si>
  <si>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</si>
  <si>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</si>
  <si>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</si>
  <si>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</si>
  <si>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</si>
  <si>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</si>
  <si>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</si>
  <si>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</si>
  <si>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</si>
  <si>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</si>
  <si>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</si>
  <si>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</si>
  <si>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</si>
  <si>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</si>
  <si>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</si>
  <si>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</si>
  <si>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</si>
  <si>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</si>
  <si>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</si>
  <si>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</si>
  <si>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</si>
  <si>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</si>
  <si>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</si>
  <si>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</si>
  <si>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</si>
  <si>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</si>
  <si>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</si>
  <si>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</si>
  <si>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</si>
  <si>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</si>
  <si>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</si>
  <si>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</si>
  <si>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</si>
  <si>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</si>
  <si>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</si>
  <si>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</si>
  <si>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</si>
  <si>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</si>
  <si>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</si>
  <si>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</si>
  <si>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</si>
  <si>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</si>
  <si>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</si>
  <si>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</si>
  <si>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</si>
  <si>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</si>
  <si>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</si>
  <si>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</si>
  <si>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</si>
  <si>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</si>
  <si>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</si>
  <si>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</si>
  <si>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</si>
  <si>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</si>
  <si>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</si>
  <si>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</si>
  <si>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</si>
  <si>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</si>
  <si>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</si>
  <si>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</si>
  <si>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</si>
  <si>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</si>
  <si>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</si>
  <si>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</si>
  <si>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</si>
  <si>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</si>
  <si>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</si>
  <si>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</si>
  <si>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</si>
  <si>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</si>
  <si>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</si>
  <si>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</si>
  <si>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</si>
  <si>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</si>
  <si>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</si>
  <si>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</si>
  <si>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</si>
  <si>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</si>
  <si>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</si>
  <si>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</si>
  <si>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</si>
  <si>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</si>
  <si>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</si>
  <si>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</si>
  <si>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</si>
  <si>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</si>
  <si>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</si>
  <si>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</si>
  <si>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</si>
  <si>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</si>
  <si>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</si>
  <si>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</si>
  <si>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</si>
  <si>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</si>
  <si>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</si>
  <si>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</si>
  <si>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</si>
  <si>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</si>
  <si>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</si>
  <si>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</si>
  <si>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</si>
  <si>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</si>
  <si>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</si>
  <si>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</si>
  <si>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</si>
  <si>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</si>
  <si>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</si>
  <si>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</si>
  <si>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</si>
  <si>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</si>
  <si>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</si>
  <si>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</si>
  <si>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</si>
  <si>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</si>
  <si>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</si>
  <si>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</si>
  <si>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</si>
  <si>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</si>
  <si>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</si>
  <si>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</si>
  <si>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</si>
  <si>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</si>
  <si>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</si>
  <si>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</si>
  <si>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</si>
  <si>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</si>
  <si>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</si>
  <si>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</si>
  <si>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</si>
  <si>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</si>
  <si>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</si>
  <si>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</si>
  <si>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</si>
  <si>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</si>
  <si>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</si>
  <si>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</si>
  <si>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</si>
  <si>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</si>
  <si>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</si>
  <si>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</si>
  <si>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</si>
  <si>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</si>
  <si>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</si>
  <si>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</si>
  <si>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</si>
  <si>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</si>
  <si>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</si>
  <si>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</si>
  <si>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</si>
  <si>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</si>
  <si>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</si>
  <si>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</si>
  <si>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</si>
  <si>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</si>
  <si>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</si>
  <si>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</si>
  <si>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</si>
  <si>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</si>
  <si>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</si>
  <si>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</si>
  <si>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</si>
  <si>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</si>
  <si>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</si>
  <si>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</si>
  <si>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</si>
  <si>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</si>
  <si>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</si>
  <si>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</si>
  <si>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</si>
  <si>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</si>
  <si>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</si>
  <si>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</si>
  <si>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</si>
  <si>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</si>
  <si>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</si>
  <si>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</si>
  <si>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</si>
  <si>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</si>
  <si>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</si>
  <si>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</si>
  <si>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</si>
  <si>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</si>
  <si>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</si>
  <si>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</si>
  <si>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</si>
  <si>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</si>
  <si>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</si>
  <si>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</si>
  <si>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</si>
  <si>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</si>
  <si>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</si>
  <si>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</si>
  <si>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</si>
  <si>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</si>
  <si>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</si>
  <si>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</si>
  <si>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</si>
  <si>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</si>
  <si>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</si>
  <si>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</si>
  <si>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</si>
  <si>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</si>
  <si>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</si>
  <si>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</si>
  <si>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</si>
  <si>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</si>
  <si>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</si>
  <si>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</si>
  <si>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</si>
  <si>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</si>
  <si>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</si>
  <si>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</si>
  <si>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</si>
  <si>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</si>
  <si>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</si>
  <si>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</si>
  <si>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</si>
  <si>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</si>
  <si>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</si>
  <si>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</si>
  <si>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</si>
  <si>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</si>
  <si>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</si>
  <si>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</si>
  <si>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</si>
  <si>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</si>
  <si>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</si>
  <si>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</si>
  <si>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</si>
  <si>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</si>
  <si>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</si>
  <si>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</si>
  <si>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</si>
  <si>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</si>
  <si>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</si>
  <si>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</si>
  <si>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</si>
  <si>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</si>
  <si>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</si>
  <si>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</si>
  <si>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</si>
  <si>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</si>
  <si>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</si>
  <si>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</si>
  <si>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</si>
  <si>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</si>
  <si>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</si>
  <si>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</si>
  <si>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</si>
  <si>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</si>
  <si>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</si>
  <si>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</si>
  <si>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</si>
  <si>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</si>
  <si>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</si>
  <si>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</si>
  <si>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</si>
  <si>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</si>
  <si>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</si>
  <si>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</si>
  <si>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</si>
  <si>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</si>
  <si>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</si>
  <si>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</si>
  <si>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</si>
  <si>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</si>
  <si>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</si>
  <si>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</si>
  <si>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</si>
  <si>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</si>
  <si>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</si>
  <si>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</si>
  <si>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</si>
  <si>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</si>
  <si>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</si>
  <si>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</si>
  <si>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</si>
  <si>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</si>
  <si>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</si>
  <si>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</si>
  <si>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</si>
  <si>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</si>
  <si>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</si>
  <si>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</si>
  <si>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</si>
  <si>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</si>
  <si>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</si>
  <si>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</si>
  <si>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</si>
  <si>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</si>
  <si>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</si>
  <si>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</si>
  <si>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</si>
  <si>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</si>
  <si>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</si>
  <si>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</si>
  <si>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</si>
  <si>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</si>
  <si>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</si>
  <si>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</si>
  <si>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</si>
  <si>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</si>
  <si>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</si>
  <si>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</si>
  <si>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</si>
  <si>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</si>
  <si>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</si>
  <si>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</si>
  <si>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</si>
  <si>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</si>
  <si>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</si>
  <si>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</si>
  <si>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</si>
  <si>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</si>
  <si>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</si>
  <si>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</si>
  <si>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</si>
  <si>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</si>
  <si>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</si>
  <si>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</si>
  <si>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</si>
  <si>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</si>
  <si>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</si>
  <si>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</si>
  <si>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</si>
  <si>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</si>
  <si>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</si>
  <si>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</si>
  <si>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</si>
  <si>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</si>
  <si>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</si>
  <si>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</si>
  <si>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</si>
  <si>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</si>
  <si>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</si>
  <si>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</si>
  <si>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</si>
  <si>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</si>
  <si>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</si>
  <si>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</si>
  <si>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</si>
  <si>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</si>
  <si>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</si>
  <si>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</si>
  <si>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</si>
  <si>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</si>
  <si>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</si>
  <si>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</si>
  <si>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</si>
  <si>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</si>
  <si>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</si>
  <si>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</si>
  <si>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</si>
  <si>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</si>
  <si>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</si>
  <si>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</si>
  <si>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</si>
  <si>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</si>
  <si>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</si>
  <si>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</si>
  <si>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</si>
  <si>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</si>
  <si>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</si>
  <si>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</si>
  <si>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</si>
  <si>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</si>
  <si>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</si>
  <si>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</si>
  <si>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</si>
  <si>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</si>
  <si>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</si>
  <si>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</si>
  <si>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</si>
  <si>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</si>
  <si>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</si>
  <si>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</si>
  <si>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</si>
  <si>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</si>
  <si>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</si>
  <si>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</si>
  <si>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</si>
  <si>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</si>
  <si>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</si>
  <si>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</si>
  <si>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</si>
  <si>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</si>
  <si>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</si>
  <si>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</si>
  <si>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</si>
  <si>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</si>
  <si>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</si>
  <si>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</si>
  <si>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</si>
  <si>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</si>
  <si>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</si>
  <si>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</si>
  <si>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</si>
  <si>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</si>
  <si>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</si>
  <si>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</si>
  <si>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</si>
  <si>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</si>
  <si>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</si>
  <si>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</si>
  <si>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</si>
  <si>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</si>
  <si>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</si>
  <si>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</si>
  <si>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</si>
  <si>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</si>
  <si>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</si>
  <si>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</si>
  <si>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</si>
  <si>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</si>
  <si>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</si>
  <si>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</si>
  <si>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</si>
  <si>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</si>
  <si>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</si>
  <si>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</si>
  <si>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</si>
  <si>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</si>
  <si>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</si>
  <si>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</si>
  <si>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</si>
  <si>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</si>
  <si>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</si>
  <si>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</si>
  <si>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</si>
  <si>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</si>
  <si>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</si>
  <si>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</si>
  <si>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</si>
  <si>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</si>
  <si>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</si>
  <si>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</si>
  <si>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</si>
  <si>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</si>
  <si>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</si>
  <si>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</si>
  <si>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</si>
  <si>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</si>
  <si>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</si>
  <si>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</si>
  <si>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</si>
  <si>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</si>
  <si>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</si>
  <si>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</si>
  <si>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</si>
  <si>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</si>
  <si>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</si>
  <si>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</si>
  <si>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</si>
  <si>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</si>
  <si>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</si>
  <si>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</si>
  <si>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</si>
  <si>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</si>
  <si>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</si>
  <si>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</si>
  <si>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</si>
  <si>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</si>
  <si>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</si>
  <si>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</si>
  <si>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</si>
  <si>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</si>
  <si>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</si>
  <si>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</si>
  <si>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</si>
  <si>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</si>
  <si>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</si>
  <si>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</si>
  <si>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</si>
  <si>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</si>
  <si>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</si>
  <si>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</si>
  <si>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</si>
  <si>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</si>
  <si>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</si>
  <si>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</si>
  <si>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</si>
  <si>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</si>
  <si>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</si>
  <si>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</si>
  <si>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</si>
  <si>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</si>
  <si>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</si>
  <si>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</si>
  <si>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</si>
  <si>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</si>
  <si>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</si>
  <si>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</si>
  <si>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</si>
  <si>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</si>
  <si>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</si>
  <si>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</si>
  <si>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</si>
  <si>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</si>
  <si>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</si>
  <si>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</si>
  <si>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</si>
  <si>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</si>
  <si>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</si>
  <si>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</si>
  <si>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</si>
  <si>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</si>
  <si>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</si>
  <si>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</si>
  <si>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</si>
  <si>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</si>
  <si>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</si>
  <si>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</si>
  <si>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</si>
  <si>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</si>
  <si>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</si>
  <si>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</si>
  <si>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</si>
  <si>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</si>
  <si>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</si>
  <si>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</si>
  <si>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</si>
  <si>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</si>
  <si>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</si>
  <si>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</si>
  <si>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</si>
  <si>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</si>
  <si>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</si>
  <si>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</si>
  <si>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</si>
  <si>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</si>
  <si>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</si>
  <si>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</si>
  <si>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</si>
  <si>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</si>
  <si>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</si>
  <si>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</si>
  <si>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</si>
  <si>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</si>
  <si>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</si>
  <si>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</si>
  <si>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</si>
  <si>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</si>
  <si>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</si>
  <si>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</si>
  <si>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</si>
  <si>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</si>
  <si>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</si>
  <si>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</si>
  <si>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</si>
  <si>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</si>
  <si>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</si>
  <si>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</si>
  <si>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</si>
  <si>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</si>
  <si>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</si>
  <si>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</si>
  <si>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</si>
  <si>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</si>
  <si>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</si>
  <si>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</si>
  <si>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</si>
  <si>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</si>
  <si>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</si>
  <si>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</si>
  <si>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</si>
  <si>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</si>
  <si>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</si>
  <si>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</si>
  <si>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</si>
  <si>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</si>
  <si>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</si>
  <si>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</si>
  <si>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</si>
  <si>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</si>
  <si>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</si>
  <si>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</si>
  <si>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</si>
  <si>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</si>
  <si>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</si>
  <si>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</si>
  <si>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</si>
  <si>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</si>
  <si>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</si>
  <si>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</si>
  <si>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</si>
  <si>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</si>
  <si>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</si>
  <si>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</si>
  <si>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</si>
  <si>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</si>
  <si>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</si>
  <si>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</si>
  <si>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</si>
  <si>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</si>
  <si>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</si>
  <si>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</si>
  <si>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</si>
  <si>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</si>
  <si>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</si>
  <si>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</si>
  <si>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</si>
  <si>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</si>
  <si>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</si>
  <si>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</si>
  <si>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</si>
  <si>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</si>
  <si>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</si>
  <si>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</si>
  <si>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</si>
  <si>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</si>
  <si>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</si>
  <si>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</si>
  <si>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</si>
  <si>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</si>
  <si>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</si>
  <si>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</si>
  <si>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</si>
  <si>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</si>
  <si>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</si>
  <si>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</si>
  <si>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</si>
  <si>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</si>
  <si>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</si>
  <si>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</si>
  <si>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</si>
  <si>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</si>
  <si>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</si>
  <si>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</si>
  <si>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</si>
  <si>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</si>
  <si>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</si>
  <si>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</si>
  <si>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</si>
  <si>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</si>
  <si>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</si>
  <si>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</si>
  <si>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</si>
  <si>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</si>
  <si>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</si>
  <si>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</si>
  <si>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</si>
  <si>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</si>
  <si>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</si>
  <si>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</si>
  <si>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</si>
  <si>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</si>
  <si>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</si>
  <si>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</si>
  <si>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</si>
  <si>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</si>
  <si>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</si>
  <si>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</si>
  <si>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</si>
  <si>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</si>
  <si>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</si>
  <si>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</si>
  <si>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</si>
  <si>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</si>
  <si>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</si>
  <si>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</si>
  <si>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</si>
  <si>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</si>
  <si>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</si>
  <si>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</si>
  <si>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</si>
  <si>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</si>
  <si>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</si>
  <si>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</si>
  <si>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</si>
  <si>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</si>
  <si>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</si>
  <si>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</si>
  <si>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</si>
  <si>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</si>
  <si>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</si>
  <si>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</si>
  <si>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</si>
  <si>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</si>
  <si>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</si>
  <si>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</si>
  <si>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</si>
  <si>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</si>
  <si>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</si>
  <si>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</si>
  <si>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</si>
  <si>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</si>
  <si>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</si>
  <si>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</si>
  <si>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</si>
  <si>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</si>
  <si>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</si>
  <si>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</si>
  <si>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</si>
  <si>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</si>
  <si>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</si>
  <si>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</si>
  <si>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</si>
  <si>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</si>
  <si>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</si>
  <si>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</si>
  <si>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</si>
  <si>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</si>
  <si>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</si>
  <si>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</si>
  <si>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</si>
  <si>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</si>
  <si>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</si>
  <si>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</si>
  <si>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</si>
  <si>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</si>
  <si>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</si>
  <si>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</si>
  <si>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</si>
  <si>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</si>
  <si>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</si>
  <si>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</si>
  <si>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</si>
  <si>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</si>
  <si>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</si>
  <si>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</si>
  <si>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</si>
  <si>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</si>
  <si>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</si>
  <si>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</si>
  <si>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</si>
  <si>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</si>
  <si>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</si>
  <si>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</si>
  <si>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</si>
  <si>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</si>
  <si>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</si>
  <si>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</si>
  <si>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</si>
  <si>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</si>
  <si>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</si>
  <si>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</si>
  <si>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</si>
  <si>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</si>
  <si>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</si>
  <si>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</si>
  <si>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</si>
  <si>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</si>
  <si>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</si>
  <si>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</si>
  <si>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</si>
  <si>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</si>
  <si>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</si>
  <si>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</si>
  <si>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</si>
  <si>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</si>
  <si>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</si>
  <si>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</si>
  <si>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</si>
  <si>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</si>
  <si>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</si>
  <si>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</si>
  <si>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</si>
  <si>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</si>
  <si>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</si>
  <si>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</si>
  <si>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</si>
  <si>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</si>
  <si>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</si>
  <si>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</si>
  <si>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</si>
  <si>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</si>
  <si>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</si>
  <si>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</si>
  <si>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</si>
  <si>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</si>
  <si>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</si>
  <si>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</si>
  <si>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</si>
  <si>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</si>
  <si>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</si>
  <si>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</si>
  <si>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</si>
  <si>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</si>
  <si>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</si>
  <si>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</si>
  <si>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</si>
  <si>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</si>
  <si>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</si>
  <si>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</si>
  <si>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</si>
  <si>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</si>
  <si>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</si>
  <si>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</si>
  <si>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</si>
  <si>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</si>
  <si>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</si>
  <si>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</si>
  <si>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</si>
  <si>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</si>
  <si>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</si>
  <si>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</si>
  <si>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</si>
  <si>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</si>
  <si>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</si>
  <si>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</si>
  <si>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</si>
  <si>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</si>
  <si>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</si>
  <si>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</si>
  <si>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</si>
  <si>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</si>
  <si>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</si>
  <si>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</si>
  <si>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</si>
  <si>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</si>
  <si>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</si>
  <si>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</si>
  <si>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</si>
  <si>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</si>
  <si>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</si>
  <si>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</si>
  <si>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</si>
  <si>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</si>
  <si>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</si>
  <si>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</si>
  <si>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</si>
  <si>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</si>
  <si>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</si>
  <si>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</si>
  <si>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</si>
  <si>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</si>
  <si>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</si>
  <si>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</si>
  <si>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</si>
  <si>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</si>
  <si>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</si>
  <si>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</si>
  <si>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</si>
  <si>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</si>
  <si>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</si>
  <si>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</si>
  <si>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</si>
  <si>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</si>
  <si>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</si>
  <si>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</si>
  <si>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</si>
  <si>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</si>
  <si>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</si>
  <si>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</si>
  <si>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</si>
  <si>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</si>
  <si>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</si>
  <si>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</si>
  <si>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</si>
  <si>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</si>
  <si>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</si>
  <si>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</si>
  <si>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</si>
  <si>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</si>
  <si>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</si>
  <si>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</si>
  <si>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</si>
  <si>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</si>
  <si>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</si>
  <si>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</si>
  <si>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</si>
  <si>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</si>
  <si>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</si>
  <si>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</si>
  <si>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</si>
  <si>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</si>
  <si>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</si>
  <si>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</si>
  <si>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</si>
  <si>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</si>
  <si>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</si>
  <si>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</si>
  <si>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</si>
  <si>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</si>
  <si>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</si>
  <si>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</si>
  <si>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</si>
  <si>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</si>
  <si>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</si>
  <si>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</si>
  <si>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</si>
  <si>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</si>
  <si>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</si>
  <si>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</si>
  <si>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</si>
  <si>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</si>
  <si>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</si>
  <si>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</si>
  <si>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</si>
  <si>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</si>
  <si>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</si>
  <si>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</si>
  <si>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</si>
  <si>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</si>
  <si>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</si>
  <si>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</si>
  <si>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</si>
  <si>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</si>
  <si>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</si>
  <si>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</si>
  <si>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</si>
  <si>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</si>
  <si>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</si>
  <si>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</si>
  <si>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</si>
  <si>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</si>
  <si>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</si>
  <si>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</si>
  <si>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</si>
  <si>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</si>
  <si>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</si>
  <si>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</si>
  <si>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</si>
  <si>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</si>
  <si>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</si>
  <si>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</si>
  <si>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</si>
  <si>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</si>
  <si>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</si>
  <si>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</si>
  <si>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</si>
  <si>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</si>
  <si>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</si>
  <si>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</si>
  <si>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</si>
  <si>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</si>
  <si>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</si>
  <si>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</si>
  <si>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</si>
  <si>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</si>
  <si>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</si>
  <si>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</si>
  <si>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</si>
  <si>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</si>
  <si>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</si>
  <si>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</si>
  <si>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</si>
  <si>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</si>
  <si>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</si>
  <si>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</si>
  <si>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</si>
  <si>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</si>
  <si>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</si>
  <si>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</si>
  <si>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</si>
  <si>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</si>
  <si>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</si>
  <si>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</si>
  <si>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</si>
  <si>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</si>
  <si>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</si>
  <si>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</si>
  <si>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</si>
  <si>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</si>
  <si>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</si>
  <si>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</si>
  <si>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</si>
  <si>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</si>
  <si>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</si>
  <si>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</si>
  <si>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</si>
  <si>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</si>
  <si>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</si>
  <si>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</si>
  <si>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</si>
  <si>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</si>
  <si>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</si>
  <si>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</si>
  <si>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</si>
  <si>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</si>
  <si>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</si>
  <si>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</si>
  <si>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</si>
  <si>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</si>
  <si>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</si>
  <si>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</si>
  <si>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</si>
  <si>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</si>
  <si>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</si>
  <si>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</si>
  <si>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</si>
  <si>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</si>
  <si>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</si>
  <si>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</si>
  <si>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</si>
  <si>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</si>
  <si>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</si>
  <si>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</si>
  <si>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</si>
  <si>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</si>
  <si>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</si>
  <si>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</si>
  <si>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</si>
  <si>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</si>
  <si>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</si>
  <si>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</si>
  <si>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</si>
  <si>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</si>
  <si>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</si>
  <si>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</si>
  <si>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</si>
  <si>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</si>
  <si>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</si>
  <si>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</si>
  <si>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</si>
  <si>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</si>
  <si>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</si>
  <si>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</si>
  <si>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</si>
  <si>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</si>
  <si>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</si>
  <si>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</si>
  <si>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</si>
  <si>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</si>
  <si>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</si>
  <si>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</si>
  <si>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</si>
  <si>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</si>
  <si>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</si>
  <si>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</si>
  <si>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</si>
  <si>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</si>
  <si>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</si>
  <si>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</si>
  <si>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</si>
  <si>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</si>
  <si>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</si>
  <si>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</si>
  <si>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</si>
  <si>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</si>
  <si>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</si>
  <si>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</si>
  <si>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</si>
  <si>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</si>
  <si>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</si>
  <si>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</si>
  <si>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</si>
  <si>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</si>
  <si>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</si>
  <si>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</si>
  <si>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</si>
  <si>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</si>
  <si>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</si>
  <si>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</si>
  <si>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</si>
  <si>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</si>
  <si>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</si>
  <si>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</si>
  <si>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</si>
  <si>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</si>
  <si>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</si>
  <si>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</si>
  <si>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</si>
  <si>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</si>
  <si>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</si>
  <si>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</si>
  <si>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</si>
  <si>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</si>
  <si>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</si>
  <si>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</si>
  <si>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</si>
  <si>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</si>
  <si>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</si>
  <si>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</si>
  <si>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</si>
  <si>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</si>
  <si>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</si>
  <si>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</si>
  <si>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</si>
  <si>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</si>
  <si>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</si>
  <si>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</si>
  <si>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</si>
  <si>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</si>
  <si>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</si>
  <si>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</si>
  <si>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</si>
  <si>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</si>
  <si>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</si>
  <si>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</si>
  <si>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</si>
  <si>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</si>
  <si>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</si>
  <si>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</si>
  <si>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</si>
  <si>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</si>
  <si>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</si>
  <si>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</si>
  <si>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</si>
  <si>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</si>
  <si>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</si>
  <si>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</si>
  <si>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</si>
  <si>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</si>
  <si>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</si>
  <si>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</si>
  <si>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</si>
  <si>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</si>
  <si>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</si>
  <si>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</si>
  <si>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</si>
  <si>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</si>
  <si>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</si>
  <si>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</si>
  <si>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</si>
  <si>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</si>
  <si>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</si>
  <si>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</si>
  <si>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</si>
  <si>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</si>
  <si>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</si>
  <si>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</si>
  <si>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</si>
  <si>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</si>
  <si>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</si>
  <si>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</si>
  <si>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</si>
  <si>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</si>
  <si>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</si>
  <si>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</si>
  <si>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</si>
  <si>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</si>
  <si>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</si>
  <si>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</si>
  <si>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</si>
  <si>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</si>
  <si>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</si>
  <si>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</si>
  <si>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</si>
  <si>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</si>
  <si>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</si>
  <si>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</si>
  <si>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</si>
  <si>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</si>
  <si>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</si>
  <si>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</si>
  <si>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</si>
  <si>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</si>
  <si>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</si>
  <si>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</si>
  <si>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</si>
  <si>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</si>
  <si>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</si>
  <si>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</si>
  <si>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</si>
  <si>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</si>
  <si>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</si>
  <si>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</si>
  <si>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</si>
  <si>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</si>
  <si>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</si>
  <si>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</si>
  <si>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</si>
  <si>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</si>
  <si>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</si>
  <si>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</si>
  <si>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</si>
  <si>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</si>
  <si>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</si>
  <si>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</si>
  <si>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</si>
  <si>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</si>
  <si>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</si>
  <si>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</si>
  <si>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</si>
  <si>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</si>
  <si>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</si>
  <si>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</si>
  <si>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</si>
  <si>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</si>
  <si>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</si>
  <si>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</si>
  <si>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</si>
  <si>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</si>
  <si>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</si>
  <si>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</si>
  <si>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</si>
  <si>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</si>
  <si>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</si>
  <si>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</si>
  <si>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</si>
  <si>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</si>
  <si>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</si>
  <si>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</si>
  <si>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</si>
  <si>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</si>
  <si>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</si>
  <si>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</si>
  <si>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</si>
  <si>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</si>
  <si>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</si>
  <si>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</si>
  <si>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</si>
  <si>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</si>
  <si>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</si>
  <si>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</si>
  <si>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</si>
  <si>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</si>
  <si>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</si>
  <si>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</si>
  <si>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</si>
  <si>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</si>
  <si>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</si>
  <si>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</si>
  <si>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</si>
  <si>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</si>
  <si>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</si>
  <si>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</si>
  <si>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</si>
  <si>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</si>
  <si>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</si>
  <si>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</si>
  <si>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</si>
  <si>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</si>
  <si>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</si>
  <si>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</si>
  <si>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</si>
  <si>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</si>
  <si>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</si>
  <si>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</si>
  <si>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</si>
  <si>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</si>
  <si>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</si>
  <si>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</si>
  <si>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</si>
  <si>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</si>
  <si>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</si>
  <si>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</si>
  <si>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</si>
  <si>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</si>
  <si>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</si>
  <si>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</si>
  <si>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</si>
  <si>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</si>
  <si>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</si>
  <si>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</si>
  <si>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</si>
  <si>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</si>
  <si>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</si>
  <si>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</si>
  <si>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</si>
  <si>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</si>
  <si>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</si>
  <si>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</si>
  <si>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</si>
  <si>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</si>
  <si>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</si>
  <si>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</si>
  <si>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</si>
  <si>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</si>
  <si>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</si>
  <si>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</si>
  <si>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</si>
  <si>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</si>
  <si>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</si>
  <si>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</si>
  <si>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</si>
  <si>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</si>
  <si>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</si>
  <si>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</si>
  <si>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</si>
  <si>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</si>
  <si>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</si>
  <si>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</si>
  <si>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</si>
  <si>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</si>
  <si>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</si>
  <si>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</si>
  <si>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</si>
  <si>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</si>
  <si>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</si>
  <si>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</si>
  <si>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</si>
  <si>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</si>
  <si>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</si>
  <si>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</si>
  <si>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</si>
  <si>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</si>
  <si>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</si>
  <si>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</si>
  <si>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</si>
  <si>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</si>
  <si>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</si>
  <si>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</si>
  <si>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</si>
  <si>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</si>
  <si>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</si>
  <si>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</si>
  <si>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</si>
  <si>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</si>
  <si>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</si>
  <si>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</si>
  <si>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</si>
  <si>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</si>
  <si>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</si>
  <si>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</si>
  <si>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</si>
  <si>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</si>
  <si>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</si>
  <si>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</si>
  <si>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</si>
  <si>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</si>
  <si>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</si>
  <si>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</si>
  <si>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</si>
  <si>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</si>
  <si>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</si>
  <si>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</si>
  <si>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</si>
  <si>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</si>
  <si>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</si>
  <si>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</si>
  <si>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</si>
  <si>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</si>
  <si>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</si>
  <si>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</si>
  <si>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</si>
  <si>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</si>
  <si>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</si>
  <si>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</si>
  <si>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</si>
  <si>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</si>
  <si>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</si>
  <si>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</si>
  <si>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</si>
  <si>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</si>
  <si>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</si>
  <si>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</si>
  <si>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</si>
  <si>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</si>
  <si>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</si>
  <si>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</si>
  <si>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</si>
  <si>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</si>
  <si>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</si>
  <si>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</si>
  <si>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</si>
  <si>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</si>
  <si>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</si>
  <si>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</si>
  <si>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</si>
  <si>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</si>
  <si>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</si>
  <si>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</si>
  <si>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</si>
  <si>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</si>
  <si>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</si>
  <si>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</si>
  <si>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</si>
  <si>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</si>
  <si>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</si>
  <si>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</si>
  <si>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</si>
  <si>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</si>
  <si>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</si>
  <si>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</si>
  <si>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</si>
  <si>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</si>
  <si>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</si>
  <si>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</si>
  <si>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</si>
  <si>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</si>
  <si>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</si>
  <si>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</si>
  <si>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</si>
  <si>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</si>
  <si>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</si>
  <si>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</si>
  <si>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</si>
  <si>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</si>
  <si>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</si>
  <si>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</si>
  <si>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</si>
  <si>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</si>
  <si>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</si>
  <si>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</si>
  <si>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</si>
  <si>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</si>
  <si>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</si>
  <si>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</si>
  <si>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</si>
  <si>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</si>
  <si>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</si>
  <si>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</si>
  <si>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</si>
  <si>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</si>
  <si>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</si>
  <si>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</si>
  <si>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</si>
  <si>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</si>
  <si>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</si>
  <si>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</si>
  <si>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</si>
  <si>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</si>
  <si>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</si>
  <si>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</si>
  <si>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</si>
  <si>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</si>
  <si>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</si>
  <si>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</si>
  <si>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</si>
  <si>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</si>
  <si>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</si>
  <si>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</si>
  <si>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</si>
  <si>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</si>
  <si>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</si>
  <si>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</si>
  <si>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</si>
  <si>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</si>
  <si>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</si>
  <si>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</si>
  <si>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</si>
  <si>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</si>
  <si>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</si>
  <si>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</si>
  <si>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</si>
  <si>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</si>
  <si>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</si>
  <si>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</si>
  <si>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</si>
  <si>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</si>
  <si>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</si>
  <si>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</si>
  <si>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</si>
  <si>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</si>
  <si>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</si>
  <si>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</si>
  <si>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</si>
  <si>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</si>
  <si>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</si>
  <si>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</si>
  <si>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</si>
  <si>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</si>
  <si>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</si>
  <si>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</si>
  <si>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</si>
  <si>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</si>
  <si>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</si>
  <si>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</si>
  <si>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</si>
  <si>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</si>
  <si>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</si>
  <si>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</si>
  <si>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</si>
  <si>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</si>
  <si>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</si>
  <si>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</si>
  <si>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</si>
  <si>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</si>
  <si>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</si>
  <si>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</si>
  <si>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</si>
  <si>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</si>
  <si>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</si>
  <si>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</si>
  <si>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</si>
  <si>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</si>
  <si>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</si>
  <si>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</si>
  <si>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</si>
  <si>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</si>
  <si>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</si>
  <si>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</si>
  <si>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</si>
  <si>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</si>
  <si>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</si>
  <si>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</si>
  <si>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</si>
  <si>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</si>
  <si>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</si>
  <si>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</si>
  <si>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</si>
  <si>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</si>
  <si>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</si>
  <si>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</si>
  <si>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</si>
  <si>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</si>
  <si>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</si>
  <si>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</si>
  <si>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</si>
  <si>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</si>
  <si>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</si>
  <si>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</si>
  <si>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</si>
  <si>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</si>
  <si>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</si>
  <si>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</si>
  <si>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</si>
  <si>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</si>
  <si>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</si>
  <si>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</si>
  <si>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</si>
  <si>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</si>
  <si>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</si>
  <si>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</si>
  <si>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</si>
  <si>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</si>
  <si>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</si>
  <si>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</si>
  <si>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</si>
  <si>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</si>
  <si>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</si>
  <si>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</si>
  <si>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</si>
  <si>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</si>
  <si>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</si>
  <si>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</si>
  <si>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</si>
  <si>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</si>
  <si>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</si>
  <si>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</si>
  <si>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</si>
  <si>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</si>
  <si>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</si>
  <si>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</si>
  <si>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</si>
  <si>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</si>
  <si>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</si>
  <si>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</si>
  <si>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</si>
  <si>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</si>
  <si>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</si>
  <si>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</si>
  <si>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</si>
  <si>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</si>
  <si>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</si>
  <si>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</si>
  <si>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</si>
  <si>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</si>
  <si>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</si>
  <si>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</si>
  <si>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</si>
  <si>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</si>
  <si>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</si>
  <si>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</si>
  <si>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</si>
  <si>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</si>
  <si>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</si>
  <si>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</si>
  <si>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</si>
  <si>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</si>
  <si>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</si>
  <si>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</si>
  <si>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</si>
  <si>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</si>
  <si>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</si>
  <si>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</si>
  <si>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</si>
  <si>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</si>
  <si>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</si>
  <si>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</si>
  <si>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</si>
  <si>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</si>
  <si>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</si>
  <si>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</si>
  <si>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</si>
  <si>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</si>
  <si>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</si>
  <si>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</si>
  <si>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</si>
  <si>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</si>
  <si>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</si>
  <si>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</si>
  <si>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</si>
  <si>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</si>
  <si>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</si>
  <si>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</si>
  <si>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</si>
  <si>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</si>
  <si>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</si>
  <si>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</si>
  <si>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</si>
  <si>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</si>
  <si>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</si>
  <si>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</si>
  <si>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</si>
  <si>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</si>
  <si>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</si>
  <si>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</si>
  <si>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</si>
  <si>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</si>
  <si>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</si>
  <si>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</si>
  <si>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</si>
  <si>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</si>
  <si>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</si>
  <si>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</si>
  <si>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</si>
  <si>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</si>
  <si>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</si>
  <si>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</si>
  <si>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</si>
  <si>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</si>
  <si>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</si>
  <si>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</si>
  <si>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</si>
  <si>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</si>
  <si>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</si>
  <si>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</si>
  <si>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</si>
  <si>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</si>
  <si>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</si>
  <si>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</si>
  <si>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</si>
  <si>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</si>
  <si>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</si>
  <si>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</si>
  <si>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</si>
  <si>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</si>
  <si>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</si>
  <si>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</si>
  <si>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</si>
  <si>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</si>
  <si>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</si>
  <si>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</si>
  <si>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</si>
  <si>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</si>
  <si>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</si>
  <si>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</si>
  <si>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</si>
  <si>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</si>
  <si>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</si>
  <si>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</si>
  <si>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</si>
  <si>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</si>
  <si>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</si>
  <si>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</si>
  <si>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</si>
  <si>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</si>
  <si>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</si>
  <si>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</si>
  <si>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</si>
  <si>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</si>
  <si>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</si>
  <si>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</si>
  <si>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</si>
  <si>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</si>
  <si>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</si>
  <si>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</si>
  <si>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</si>
  <si>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</si>
  <si>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</si>
  <si>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</si>
  <si>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</si>
  <si>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</si>
  <si>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</si>
  <si>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</si>
  <si>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</si>
  <si>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</si>
  <si>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</si>
  <si>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</si>
  <si>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</si>
  <si>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</si>
  <si>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</si>
  <si>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</si>
  <si>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</si>
  <si>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</si>
  <si>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</si>
  <si>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</si>
  <si>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</si>
  <si>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</si>
  <si>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</si>
  <si>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</si>
  <si>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</si>
  <si>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</si>
  <si>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</si>
  <si>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</si>
  <si>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</si>
  <si>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</si>
  <si>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</si>
  <si>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</si>
  <si>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</si>
  <si>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</si>
  <si>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</si>
  <si>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</si>
  <si>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</si>
  <si>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</si>
  <si>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</si>
  <si>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</si>
  <si>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</si>
  <si>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</si>
  <si>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</si>
  <si>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</si>
  <si>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</si>
  <si>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</si>
  <si>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</si>
  <si>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</si>
  <si>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</si>
  <si>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</si>
  <si>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</si>
  <si>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</si>
  <si>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</si>
  <si>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</si>
  <si>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</si>
  <si>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</si>
  <si>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</si>
  <si>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</si>
  <si>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</si>
  <si>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</si>
  <si>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</si>
  <si>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</si>
  <si>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</si>
  <si>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</si>
  <si>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</si>
  <si>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</si>
  <si>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</si>
  <si>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</si>
  <si>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</si>
  <si>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</si>
  <si>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</si>
  <si>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</si>
  <si>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</si>
  <si>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</si>
  <si>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</si>
  <si>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</si>
  <si>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</si>
  <si>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</si>
  <si>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</si>
  <si>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</si>
  <si>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</si>
  <si>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</si>
  <si>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</si>
  <si>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</si>
  <si>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</si>
  <si>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</si>
  <si>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</si>
  <si>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</si>
  <si>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</si>
  <si>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</si>
  <si>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</si>
  <si>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</si>
  <si>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</si>
  <si>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</si>
  <si>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</si>
  <si>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</si>
  <si>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</si>
  <si>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</si>
  <si>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</si>
  <si>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</si>
  <si>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</si>
  <si>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</si>
  <si>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</si>
  <si>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</si>
  <si>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</si>
  <si>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</si>
  <si>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</si>
  <si>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</si>
  <si>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</si>
  <si>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</si>
  <si>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</si>
  <si>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</si>
  <si>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</si>
  <si>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</si>
  <si>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</si>
  <si>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</si>
  <si>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</si>
  <si>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</si>
  <si>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</si>
  <si>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</si>
  <si>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</si>
  <si>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</si>
  <si>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</si>
  <si>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</si>
  <si>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</si>
  <si>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</si>
  <si>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</si>
  <si>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</si>
  <si>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</si>
  <si>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</si>
  <si>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</si>
  <si>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</si>
  <si>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</si>
  <si>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</si>
  <si>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</si>
  <si>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</si>
  <si>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</si>
  <si>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</si>
  <si>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</si>
  <si>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</si>
  <si>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</si>
  <si>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</si>
  <si>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</si>
  <si>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</si>
  <si>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</si>
  <si>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</si>
  <si>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</si>
  <si>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</si>
  <si>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</si>
  <si>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</si>
  <si>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</si>
  <si>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</si>
  <si>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</si>
  <si>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</si>
  <si>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</si>
  <si>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</si>
  <si>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</si>
  <si>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</si>
  <si>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</si>
  <si>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</si>
  <si>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</si>
  <si>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</si>
  <si>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</si>
  <si>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</si>
  <si>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</si>
  <si>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</si>
  <si>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</si>
  <si>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</si>
  <si>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</si>
  <si>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</si>
  <si>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</si>
  <si>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</si>
  <si>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</si>
  <si>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</si>
  <si>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</si>
  <si>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</si>
  <si>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</si>
  <si>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</si>
  <si>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</si>
  <si>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</si>
  <si>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</si>
  <si>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</si>
  <si>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</si>
  <si>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</si>
  <si>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</si>
  <si>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</si>
  <si>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</si>
  <si>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</si>
  <si>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</si>
  <si>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</si>
  <si>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</si>
  <si>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</si>
  <si>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</si>
  <si>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</si>
  <si>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</si>
  <si>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</si>
  <si>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</si>
  <si>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</si>
  <si>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</si>
  <si>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</si>
  <si>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</si>
  <si>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</si>
  <si>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</si>
  <si>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</si>
  <si>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</si>
  <si>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</si>
  <si>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</si>
  <si>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</si>
  <si>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</si>
  <si>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</si>
  <si>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</si>
  <si>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</si>
  <si>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</si>
  <si>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</si>
  <si>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</si>
  <si>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</si>
  <si>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</si>
  <si>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</si>
  <si>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</si>
  <si>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</si>
  <si>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</si>
  <si>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</si>
  <si>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</si>
  <si>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</si>
  <si>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</si>
  <si>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</si>
  <si>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</si>
  <si>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</si>
  <si>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</si>
  <si>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</si>
  <si>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</si>
  <si>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</si>
  <si>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</si>
  <si>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</si>
  <si>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</si>
  <si>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</si>
  <si>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</si>
  <si>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</si>
  <si>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</si>
  <si>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</si>
  <si>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</si>
  <si>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</si>
  <si>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</si>
  <si>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</si>
  <si>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</si>
  <si>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</si>
  <si>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</si>
  <si>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</si>
  <si>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</si>
  <si>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</si>
  <si>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</si>
  <si>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</si>
  <si>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</si>
  <si>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</si>
  <si>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</si>
  <si>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</si>
  <si>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</si>
  <si>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</si>
  <si>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</si>
  <si>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</si>
  <si>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</si>
  <si>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</si>
  <si>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</si>
  <si>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</si>
  <si>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</si>
  <si>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</si>
  <si>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</si>
  <si>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</si>
  <si>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</si>
  <si>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</si>
  <si>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</si>
  <si>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</si>
  <si>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</si>
  <si>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</si>
  <si>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</si>
  <si>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</si>
  <si>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</si>
  <si>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</si>
  <si>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</si>
  <si>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</si>
  <si>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</si>
  <si>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</si>
  <si>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</si>
  <si>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</si>
  <si>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</si>
  <si>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</si>
  <si>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</si>
  <si>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</si>
  <si>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</si>
  <si>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</si>
  <si>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</si>
  <si>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</si>
  <si>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</si>
  <si>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</si>
  <si>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</si>
  <si>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</si>
  <si>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</si>
  <si>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</si>
  <si>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</si>
  <si>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</si>
  <si>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</si>
  <si>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</si>
  <si>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</si>
  <si>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</si>
  <si>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</si>
  <si>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</si>
  <si>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</si>
  <si>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</si>
  <si>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</si>
  <si>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</si>
  <si>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</si>
  <si>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</si>
  <si>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</si>
  <si>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</si>
  <si>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</si>
  <si>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</si>
  <si>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</si>
  <si>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</si>
  <si>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</si>
  <si>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</si>
  <si>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</si>
  <si>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</si>
  <si>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</si>
  <si>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</si>
  <si>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</si>
  <si>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</si>
  <si>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</si>
  <si>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</si>
  <si>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</si>
  <si>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</si>
  <si>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</si>
  <si>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</si>
  <si>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</si>
  <si>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</si>
  <si>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</si>
  <si>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</si>
  <si>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</si>
  <si>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</si>
  <si>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</si>
  <si>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</si>
  <si>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</si>
  <si>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</si>
  <si>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</si>
  <si>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</si>
  <si>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</si>
  <si>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</si>
  <si>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</si>
  <si>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</si>
  <si>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</si>
  <si>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</si>
  <si>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</si>
  <si>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</si>
  <si>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</si>
  <si>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</si>
  <si>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</si>
  <si>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</si>
  <si>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</si>
  <si>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</si>
  <si>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</si>
  <si>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</si>
  <si>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</si>
  <si>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</si>
  <si>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</si>
  <si>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</si>
  <si>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</si>
  <si>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</si>
  <si>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</si>
  <si>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</si>
  <si>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</si>
  <si>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</si>
  <si>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</si>
  <si>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</si>
  <si>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</si>
  <si>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</si>
  <si>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</si>
  <si>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</si>
  <si>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</si>
  <si>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</si>
  <si>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</si>
  <si>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</si>
  <si>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</si>
  <si>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</si>
  <si>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</si>
  <si>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</si>
  <si>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</si>
  <si>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</si>
  <si>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</si>
  <si>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</si>
  <si>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</si>
  <si>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</si>
  <si>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</si>
  <si>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</si>
  <si>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</si>
  <si>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</si>
  <si>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</si>
  <si>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</si>
  <si>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</si>
  <si>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</si>
  <si>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</si>
  <si>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</si>
  <si>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</si>
  <si>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</si>
  <si>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</si>
  <si>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</si>
  <si>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</si>
  <si>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</si>
  <si>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</si>
  <si>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</si>
  <si>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</si>
  <si>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</si>
  <si>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</si>
  <si>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</si>
  <si>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</si>
  <si>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</si>
  <si>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</si>
  <si>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</si>
  <si>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</si>
  <si>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</si>
  <si>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</si>
  <si>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</si>
  <si>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</si>
  <si>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</si>
  <si>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</si>
  <si>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</si>
  <si>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</si>
  <si>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</si>
  <si>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</si>
  <si>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</si>
  <si>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</si>
  <si>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</si>
  <si>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</si>
  <si>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</si>
  <si>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</si>
  <si>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</si>
  <si>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</si>
  <si>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</si>
  <si>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</si>
  <si>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</si>
  <si>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</si>
  <si>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</si>
  <si>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</si>
  <si>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</si>
  <si>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</si>
  <si>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</si>
  <si>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</si>
  <si>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</si>
  <si>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</si>
  <si>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</si>
  <si>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</si>
  <si>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</si>
  <si>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</si>
  <si>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</si>
  <si>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</si>
  <si>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</si>
  <si>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</si>
  <si>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</si>
  <si>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</si>
  <si>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</si>
  <si>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</si>
  <si>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</si>
  <si>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</si>
  <si>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</si>
  <si>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</si>
  <si>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</si>
  <si>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</si>
  <si>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</si>
  <si>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</si>
  <si>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</si>
  <si>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</si>
  <si>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</si>
  <si>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</si>
  <si>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</si>
  <si>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</si>
  <si>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</si>
  <si>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</si>
  <si>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</si>
  <si>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</si>
  <si>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</si>
  <si>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</si>
  <si>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</si>
  <si>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</si>
  <si>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</si>
  <si>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</si>
  <si>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</si>
  <si>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</si>
  <si>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</si>
  <si>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</si>
  <si>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</si>
  <si>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</si>
  <si>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</si>
  <si>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</si>
  <si>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</si>
  <si>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</si>
  <si>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</si>
  <si>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</si>
  <si>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</si>
  <si>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</si>
  <si>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</si>
  <si>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</si>
  <si>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</si>
  <si>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</si>
  <si>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</si>
  <si>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</si>
  <si>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</si>
  <si>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</si>
  <si>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</si>
  <si>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</si>
  <si>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</si>
  <si>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</si>
  <si>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</si>
  <si>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</si>
  <si>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</si>
  <si>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</si>
  <si>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</si>
  <si>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</si>
  <si>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</si>
  <si>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</si>
  <si>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</si>
  <si>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</si>
  <si>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</si>
  <si>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</si>
  <si>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</si>
  <si>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</si>
  <si>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</si>
  <si>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</si>
  <si>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</si>
  <si>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</si>
  <si>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</si>
  <si>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</si>
  <si>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</si>
  <si>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</si>
  <si>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</si>
  <si>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</si>
  <si>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</si>
  <si>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</si>
  <si>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</si>
  <si>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</si>
  <si>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</si>
  <si>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</si>
  <si>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</si>
  <si>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</si>
  <si>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</si>
  <si>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</si>
  <si>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</si>
  <si>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</si>
  <si>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</si>
  <si>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</si>
  <si>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</si>
  <si>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</si>
  <si>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</si>
  <si>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</si>
  <si>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</si>
  <si>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</si>
  <si>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</si>
  <si>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</si>
  <si>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</si>
  <si>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</si>
  <si>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</si>
  <si>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</si>
  <si>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</si>
  <si>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</si>
  <si>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</si>
  <si>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</si>
  <si>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</si>
  <si>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</si>
  <si>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</si>
  <si>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</si>
  <si>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</si>
  <si>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</si>
  <si>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</si>
  <si>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</si>
  <si>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</si>
  <si>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</si>
  <si>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</si>
  <si>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</si>
  <si>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</si>
  <si>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</si>
  <si>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</si>
  <si>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</si>
  <si>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</si>
  <si>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</si>
  <si>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</si>
  <si>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</si>
  <si>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</si>
  <si>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</si>
  <si>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</si>
  <si>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</si>
  <si>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</si>
  <si>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</si>
  <si>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</si>
  <si>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</si>
  <si>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</si>
  <si>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</si>
  <si>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</si>
  <si>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</si>
  <si>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</si>
  <si>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</si>
  <si>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</si>
  <si>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</si>
  <si>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</si>
  <si>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</si>
  <si>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</si>
  <si>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</si>
  <si>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</si>
  <si>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</si>
  <si>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</si>
  <si>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</si>
  <si>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</si>
  <si>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</si>
  <si>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</si>
  <si>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</si>
  <si>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</si>
  <si>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</si>
  <si>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</si>
  <si>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</si>
  <si>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</si>
  <si>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</si>
  <si>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</si>
  <si>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</si>
  <si>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</si>
  <si>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</si>
  <si>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</si>
  <si>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</si>
  <si>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</si>
  <si>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</si>
  <si>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</si>
  <si>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</si>
  <si>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</si>
  <si>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</si>
  <si>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</si>
  <si>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</si>
  <si>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</si>
  <si>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</si>
  <si>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</si>
  <si>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</si>
  <si>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</si>
  <si>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</si>
  <si>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</si>
  <si>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</si>
  <si>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</si>
  <si>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</si>
  <si>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</si>
  <si>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</si>
  <si>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</si>
  <si>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</si>
  <si>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</si>
  <si>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</si>
  <si>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</si>
  <si>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</si>
  <si>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</si>
  <si>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</si>
  <si>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</si>
  <si>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</si>
  <si>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</si>
  <si>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</si>
  <si>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</si>
  <si>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</si>
  <si>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</si>
  <si>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</si>
  <si>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</si>
  <si>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</si>
  <si>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</si>
  <si>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</si>
  <si>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</si>
  <si>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</si>
  <si>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</si>
  <si>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</si>
  <si>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</si>
  <si>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</si>
  <si>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</si>
  <si>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</si>
  <si>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</si>
  <si>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</si>
  <si>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</si>
  <si>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</si>
  <si>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</si>
  <si>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</si>
  <si>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</si>
  <si>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</si>
  <si>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</si>
  <si>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</si>
  <si>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</si>
  <si>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</si>
  <si>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</si>
  <si>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</si>
  <si>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</si>
  <si>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</si>
  <si>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</si>
  <si>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</si>
  <si>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</si>
  <si>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</si>
  <si>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</si>
  <si>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</si>
  <si>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</si>
  <si>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</si>
  <si>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</si>
  <si>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</si>
  <si>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</si>
  <si>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</si>
  <si>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</si>
  <si>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</si>
  <si>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</si>
  <si>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</si>
  <si>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</si>
  <si>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</si>
  <si>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</si>
  <si>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</si>
  <si>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</si>
  <si>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</si>
  <si>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</si>
  <si>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</si>
  <si>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</si>
  <si>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</si>
  <si>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</si>
  <si>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</si>
  <si>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</si>
  <si>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</si>
  <si>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</si>
  <si>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</si>
  <si>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</si>
  <si>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</si>
  <si>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</si>
  <si>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</si>
  <si>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</si>
  <si>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</si>
  <si>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</si>
  <si>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</si>
  <si>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</si>
  <si>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</si>
  <si>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</si>
  <si>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</si>
  <si>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</si>
  <si>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</si>
  <si>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</si>
  <si>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</si>
  <si>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</si>
  <si>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</si>
  <si>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</si>
  <si>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</si>
  <si>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</si>
  <si>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</si>
  <si>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</si>
  <si>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</si>
  <si>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</si>
  <si>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</si>
  <si>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</si>
  <si>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</si>
  <si>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</si>
  <si>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</si>
  <si>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</si>
  <si>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</si>
  <si>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</si>
  <si>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</si>
  <si>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</si>
  <si>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</si>
  <si>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</si>
  <si>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</si>
  <si>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</si>
  <si>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</si>
  <si>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</si>
  <si>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</si>
  <si>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</si>
  <si>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</si>
  <si>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</si>
  <si>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</si>
  <si>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</si>
  <si>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</si>
  <si>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</si>
  <si>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</si>
  <si>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</si>
  <si>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</si>
  <si>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</si>
  <si>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</si>
  <si>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</si>
  <si>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</si>
  <si>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</si>
  <si>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</si>
  <si>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</si>
  <si>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</si>
  <si>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</si>
  <si>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</si>
  <si>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</si>
  <si>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</si>
  <si>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</si>
  <si>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</si>
  <si>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</si>
  <si>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</si>
  <si>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</si>
  <si>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</si>
  <si>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</si>
  <si>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</si>
  <si>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</si>
  <si>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</si>
  <si>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</si>
  <si>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</si>
  <si>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</si>
  <si>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</si>
  <si>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</si>
  <si>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</si>
  <si>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</si>
  <si>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</si>
  <si>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</si>
  <si>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</si>
  <si>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</si>
  <si>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</si>
  <si>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</si>
  <si>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</si>
  <si>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</si>
  <si>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</si>
  <si>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</si>
  <si>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</si>
  <si>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</si>
  <si>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</si>
  <si>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</si>
  <si>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</si>
  <si>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</si>
  <si>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</si>
  <si>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</si>
  <si>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</si>
  <si>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</si>
  <si>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</si>
  <si>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</si>
  <si>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</si>
  <si>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</si>
  <si>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</si>
  <si>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</si>
  <si>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</si>
  <si>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</si>
  <si>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</si>
  <si>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</si>
  <si>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</si>
  <si>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</si>
  <si>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</si>
  <si>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</si>
  <si>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</si>
  <si>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</si>
  <si>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</si>
  <si>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</si>
  <si>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</si>
  <si>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</si>
  <si>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</si>
  <si>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</si>
  <si>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</si>
  <si>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</si>
  <si>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</si>
  <si>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</si>
  <si>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</si>
  <si>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</si>
  <si>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</si>
  <si>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</si>
  <si>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</si>
  <si>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</si>
  <si>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</si>
  <si>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</si>
  <si>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</si>
  <si>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</si>
  <si>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</si>
  <si>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</si>
  <si>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</si>
  <si>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</si>
  <si>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</si>
  <si>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</si>
  <si>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</si>
  <si>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</si>
  <si>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</si>
  <si>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</si>
  <si>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</si>
  <si>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</si>
  <si>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</si>
  <si>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</si>
  <si>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</si>
  <si>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</si>
  <si>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</si>
  <si>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</si>
  <si>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</si>
  <si>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</si>
  <si>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</si>
  <si>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</si>
  <si>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</si>
  <si>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</si>
  <si>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</si>
  <si>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</si>
  <si>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</si>
  <si>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</si>
  <si>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</si>
  <si>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</si>
  <si>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</si>
  <si>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</si>
  <si>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</si>
  <si>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</si>
  <si>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</si>
  <si>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</si>
  <si>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</si>
  <si>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</si>
  <si>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</si>
  <si>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</si>
  <si>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</si>
  <si>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</si>
  <si>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</si>
  <si>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</si>
  <si>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</si>
  <si>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</si>
  <si>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</si>
  <si>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</si>
  <si>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</si>
  <si>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</si>
  <si>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</si>
  <si>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</si>
  <si>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</si>
  <si>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</si>
  <si>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</si>
  <si>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</si>
  <si>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</si>
  <si>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</si>
  <si>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</si>
  <si>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</si>
  <si>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</si>
  <si>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</si>
  <si>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</si>
  <si>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</si>
  <si>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</si>
  <si>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</si>
  <si>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</si>
  <si>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</si>
  <si>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</si>
  <si>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</si>
  <si>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</si>
  <si>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</si>
  <si>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</si>
  <si>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</si>
  <si>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</si>
  <si>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</si>
  <si>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</si>
  <si>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</si>
  <si>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</si>
  <si>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</si>
  <si>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</si>
  <si>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</si>
  <si>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</si>
  <si>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</si>
  <si>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</si>
  <si>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</si>
  <si>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</si>
  <si>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</si>
  <si>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</si>
  <si>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</si>
  <si>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</si>
  <si>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</si>
  <si>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</si>
  <si>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</si>
  <si>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</si>
  <si>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</si>
  <si>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</si>
  <si>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</si>
  <si>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</si>
  <si>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</si>
  <si>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</si>
  <si>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</si>
  <si>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</si>
  <si>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</si>
  <si>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</si>
  <si>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</si>
  <si>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</si>
  <si>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</si>
  <si>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</si>
  <si>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</si>
  <si>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</si>
  <si>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</si>
  <si>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</si>
  <si>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</si>
  <si>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</si>
  <si>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</si>
  <si>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</si>
  <si>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</si>
  <si>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</si>
  <si>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</si>
  <si>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</si>
  <si>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</si>
  <si>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</si>
  <si>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</si>
  <si>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</si>
  <si>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</si>
  <si>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</si>
  <si>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</si>
  <si>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</si>
  <si>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</si>
  <si>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</si>
  <si>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</si>
  <si>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</si>
  <si>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</si>
  <si>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</si>
  <si>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</si>
  <si>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</si>
  <si>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</si>
  <si>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</si>
  <si>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</si>
  <si>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</si>
  <si>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</si>
  <si>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</si>
  <si>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</si>
  <si>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</si>
  <si>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</si>
  <si>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</si>
  <si>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</si>
  <si>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</si>
  <si>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</si>
  <si>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</si>
  <si>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</si>
  <si>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</si>
  <si>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</si>
  <si>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</si>
  <si>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</si>
  <si>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</si>
  <si>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</si>
  <si>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</si>
  <si>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</si>
  <si>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</si>
  <si>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</si>
  <si>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</si>
  <si>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</si>
  <si>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</si>
  <si>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</si>
  <si>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</si>
  <si>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</si>
  <si>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</si>
  <si>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</si>
  <si>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</si>
  <si>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</si>
  <si>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</si>
  <si>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</si>
  <si>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</si>
  <si>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</si>
  <si>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</si>
  <si>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</si>
  <si>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</si>
  <si>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</si>
  <si>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</si>
  <si>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</si>
  <si>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</si>
  <si>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</si>
  <si>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</si>
  <si>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</si>
  <si>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</si>
  <si>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</si>
  <si>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</si>
  <si>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</si>
  <si>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</si>
  <si>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</si>
  <si>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</si>
  <si>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</si>
  <si>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</si>
  <si>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</si>
  <si>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</si>
  <si>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</si>
  <si>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</si>
  <si>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</si>
  <si>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</si>
  <si>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</si>
  <si>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</si>
  <si>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</si>
  <si>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</si>
  <si>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</si>
  <si>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</si>
  <si>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</si>
  <si>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</si>
  <si>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</si>
  <si>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</si>
  <si>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</si>
  <si>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</si>
  <si>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</si>
  <si>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</si>
  <si>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</si>
  <si>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</si>
  <si>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</si>
  <si>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</si>
  <si>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</si>
  <si>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</si>
  <si>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</si>
  <si>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</si>
  <si>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</si>
  <si>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</si>
  <si>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</si>
  <si>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</si>
  <si>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</si>
  <si>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</si>
  <si>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</si>
  <si>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</si>
  <si>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</si>
  <si>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</si>
  <si>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</si>
  <si>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</si>
  <si>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</si>
  <si>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</si>
  <si>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</si>
  <si>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</si>
  <si>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</si>
  <si>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</si>
  <si>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</si>
  <si>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</si>
  <si>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</si>
  <si>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</si>
  <si>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</si>
  <si>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</si>
  <si>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</si>
  <si>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</si>
  <si>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</si>
  <si>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</si>
  <si>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</si>
  <si>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</si>
  <si>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</si>
  <si>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</si>
  <si>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</si>
  <si>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</si>
  <si>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</si>
  <si>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</si>
  <si>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</si>
  <si>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</si>
  <si>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</si>
  <si>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</si>
  <si>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</si>
  <si>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</si>
  <si>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</si>
  <si>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</si>
  <si>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</si>
  <si>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</si>
  <si>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</si>
  <si>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</si>
  <si>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</si>
  <si>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</si>
  <si>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</si>
  <si>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</si>
  <si>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</si>
  <si>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</si>
  <si>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</si>
  <si>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</si>
  <si>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</si>
  <si>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</si>
  <si>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</si>
  <si>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</si>
  <si>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</si>
  <si>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</si>
  <si>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</si>
  <si>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</si>
  <si>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</si>
  <si>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</si>
  <si>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</si>
  <si>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</si>
  <si>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</si>
  <si>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</si>
  <si>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</si>
  <si>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</si>
  <si>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</si>
  <si>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</si>
  <si>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</si>
  <si>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</si>
  <si>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</si>
  <si>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</si>
  <si>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</si>
  <si>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</si>
  <si>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</si>
  <si>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</si>
  <si>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</si>
  <si>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</si>
  <si>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</si>
  <si>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</si>
  <si>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</si>
  <si>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</si>
  <si>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</si>
  <si>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</si>
  <si>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</si>
  <si>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</si>
  <si>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</si>
  <si>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</si>
  <si>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</si>
  <si>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</si>
  <si>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</si>
  <si>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</si>
  <si>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</si>
  <si>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</si>
  <si>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</si>
  <si>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</si>
  <si>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</si>
  <si>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</si>
  <si>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</si>
  <si>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</si>
  <si>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</si>
  <si>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</si>
  <si>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</si>
  <si>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</si>
  <si>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</si>
  <si>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</si>
  <si>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</si>
  <si>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</si>
  <si>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</si>
  <si>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</si>
  <si>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</si>
  <si>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</si>
  <si>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</si>
  <si>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</si>
  <si>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</si>
  <si>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</si>
  <si>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</si>
  <si>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</si>
  <si>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</si>
  <si>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</si>
  <si>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</si>
  <si>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</si>
  <si>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</si>
  <si>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</si>
  <si>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</si>
  <si>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</si>
  <si>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</si>
  <si>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</si>
  <si>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</si>
  <si>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</si>
  <si>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</si>
  <si>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</si>
  <si>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</si>
  <si>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</si>
  <si>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</si>
  <si>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</si>
  <si>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</si>
  <si>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</si>
  <si>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</si>
  <si>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</si>
  <si>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</si>
  <si>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</si>
  <si>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</si>
  <si>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</si>
  <si>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</si>
  <si>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</si>
  <si>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</si>
  <si>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</si>
  <si>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</si>
  <si>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</si>
  <si>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</si>
  <si>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</si>
  <si>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</si>
  <si>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</si>
  <si>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</si>
  <si>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</si>
  <si>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</si>
  <si>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</si>
  <si>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</si>
  <si>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</si>
  <si>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</si>
  <si>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</si>
  <si>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</si>
  <si>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</si>
  <si>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</si>
  <si>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</si>
  <si>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</si>
  <si>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</si>
  <si>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</si>
  <si>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</si>
  <si>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</si>
  <si>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</si>
  <si>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</si>
  <si>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</si>
  <si>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</si>
  <si>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</si>
  <si>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</si>
  <si>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</si>
  <si>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</si>
  <si>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</si>
  <si>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</si>
  <si>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</si>
  <si>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</si>
  <si>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</si>
  <si>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</si>
  <si>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</si>
  <si>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</si>
  <si>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</si>
  <si>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</si>
  <si>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</si>
  <si>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</si>
  <si>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</si>
  <si>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</si>
  <si>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</si>
  <si>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</si>
  <si>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</si>
  <si>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</si>
  <si>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</si>
  <si>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</si>
  <si>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</si>
  <si>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</si>
  <si>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</si>
  <si>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</si>
  <si>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</si>
  <si>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</si>
  <si>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</si>
  <si>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</si>
  <si>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</si>
  <si>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</si>
  <si>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</si>
  <si>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</si>
  <si>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</si>
  <si>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</si>
  <si>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</si>
  <si>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</si>
  <si>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</si>
  <si>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</si>
  <si>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</si>
  <si>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</si>
  <si>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</si>
  <si>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</si>
  <si>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</si>
  <si>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</si>
  <si>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</si>
  <si>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</si>
  <si>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</si>
  <si>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</si>
  <si>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</si>
  <si>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</si>
  <si>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</si>
  <si>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</si>
  <si>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</si>
  <si>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</si>
  <si>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</si>
  <si>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</si>
  <si>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</si>
  <si>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</si>
  <si>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</si>
  <si>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</si>
  <si>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</si>
  <si>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</si>
  <si>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</si>
  <si>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</si>
  <si>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</si>
  <si>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</si>
  <si>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</si>
  <si>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</si>
  <si>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</si>
  <si>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</si>
  <si>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</si>
  <si>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</si>
  <si>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</si>
  <si>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</si>
  <si>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</si>
  <si>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</si>
  <si>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</si>
  <si>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</si>
  <si>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</si>
  <si>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</si>
  <si>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</si>
  <si>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</si>
  <si>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</si>
  <si>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</si>
  <si>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</si>
  <si>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</si>
  <si>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</si>
  <si>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</si>
  <si>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</si>
  <si>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</si>
  <si>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</si>
  <si>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</si>
  <si>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</si>
  <si>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</si>
  <si>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</si>
  <si>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</si>
  <si>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</si>
  <si>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</si>
  <si>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</si>
  <si>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</si>
  <si>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</si>
  <si>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</si>
  <si>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</si>
  <si>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</si>
  <si>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</si>
  <si>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</si>
  <si>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</si>
  <si>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</si>
  <si>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</si>
  <si>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</si>
  <si>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</si>
  <si>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</si>
  <si>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</si>
  <si>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</si>
  <si>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</si>
  <si>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</si>
  <si>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</si>
  <si>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</si>
  <si>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</si>
  <si>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</si>
  <si>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</si>
  <si>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</si>
  <si>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</si>
  <si>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</si>
  <si>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</si>
  <si>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</si>
  <si>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</si>
  <si>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</si>
  <si>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</si>
  <si>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</si>
  <si>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</si>
  <si>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</si>
  <si>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</si>
  <si>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</si>
  <si>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</si>
  <si>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</si>
  <si>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</si>
  <si>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</si>
  <si>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</si>
  <si>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</si>
  <si>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</si>
  <si>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</si>
  <si>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</si>
  <si>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</si>
  <si>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</si>
  <si>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</si>
  <si>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</si>
  <si>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</si>
  <si>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</si>
  <si>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</si>
  <si>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</si>
  <si>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</si>
  <si>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</si>
  <si>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</si>
  <si>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</si>
  <si>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</si>
  <si>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</si>
  <si>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</si>
  <si>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</si>
  <si>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</si>
  <si>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</si>
  <si>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</si>
  <si>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</si>
  <si>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</si>
  <si>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</si>
  <si>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</si>
  <si>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</si>
  <si>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</si>
  <si>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</si>
  <si>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</si>
  <si>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</si>
  <si>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</si>
  <si>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</si>
  <si>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</si>
  <si>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</si>
  <si>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</si>
  <si>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</si>
  <si>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</si>
  <si>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</si>
  <si>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</si>
  <si>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</si>
  <si>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</si>
  <si>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</si>
  <si>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</si>
  <si>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</si>
  <si>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</si>
  <si>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</si>
  <si>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</si>
  <si>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</si>
  <si>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</si>
  <si>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</si>
  <si>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</si>
  <si>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</si>
  <si>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</si>
  <si>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</si>
  <si>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</si>
  <si>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</si>
  <si>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</si>
  <si>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</si>
  <si>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</si>
  <si>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</si>
  <si>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</si>
  <si>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</si>
  <si>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</si>
  <si>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</si>
  <si>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</si>
  <si>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</si>
  <si>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</si>
  <si>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</si>
  <si>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</si>
  <si>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</si>
  <si>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</si>
  <si>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</si>
  <si>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</si>
  <si>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</si>
  <si>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</si>
  <si>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</si>
  <si>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</si>
  <si>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</si>
  <si>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</si>
  <si>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</si>
  <si>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</si>
  <si>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</si>
  <si>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</si>
  <si>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</si>
  <si>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</si>
  <si>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</si>
  <si>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</si>
  <si>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</si>
  <si>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</si>
  <si>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</si>
  <si>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</si>
  <si>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</si>
  <si>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</si>
  <si>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</si>
  <si>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</si>
  <si>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</si>
  <si>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</si>
  <si>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</si>
  <si>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</si>
  <si>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</si>
  <si>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</si>
  <si>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</si>
  <si>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</si>
  <si>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</si>
  <si>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</si>
  <si>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</si>
  <si>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</si>
  <si>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</si>
  <si>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</si>
  <si>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</si>
  <si>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</si>
  <si>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</si>
  <si>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</si>
  <si>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</si>
  <si>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</si>
  <si>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</si>
  <si>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</si>
  <si>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</si>
  <si>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</si>
  <si>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</si>
  <si>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</si>
  <si>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</si>
  <si>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</si>
  <si>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</si>
  <si>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</si>
  <si>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</si>
  <si>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</si>
  <si>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</si>
  <si>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</si>
  <si>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</si>
  <si>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</si>
  <si>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</si>
  <si>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</si>
  <si>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</si>
  <si>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</si>
  <si>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</si>
  <si>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</si>
  <si>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</si>
  <si>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</si>
  <si>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</si>
  <si>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</si>
  <si>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</si>
  <si>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</si>
  <si>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</si>
  <si>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</si>
  <si>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</si>
  <si>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</si>
  <si>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</si>
  <si>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</si>
  <si>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</si>
  <si>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</si>
  <si>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</si>
  <si>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</si>
  <si>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</si>
  <si>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</si>
  <si>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</si>
  <si>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</si>
  <si>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</si>
  <si>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</si>
  <si>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</si>
  <si>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</si>
  <si>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</si>
  <si>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</si>
  <si>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</si>
  <si>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</si>
  <si>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</si>
  <si>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</si>
  <si>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</si>
  <si>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</si>
  <si>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</si>
  <si>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</si>
  <si>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</si>
  <si>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</si>
  <si>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</si>
  <si>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</si>
  <si>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</si>
  <si>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</si>
  <si>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</si>
  <si>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</si>
  <si>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</si>
  <si>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</si>
  <si>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</si>
  <si>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</si>
  <si>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</si>
  <si>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</si>
  <si>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</si>
  <si>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</si>
  <si>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</si>
  <si>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</si>
  <si>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</si>
  <si>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</si>
  <si>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</si>
  <si>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</si>
  <si>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</si>
  <si>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</si>
  <si>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</si>
  <si>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</si>
  <si>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</si>
  <si>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</si>
  <si>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</si>
  <si>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</si>
  <si>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</si>
  <si>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</si>
  <si>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</si>
  <si>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</si>
  <si>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</si>
  <si>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</si>
  <si>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</si>
  <si>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</si>
  <si>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</si>
  <si>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</si>
  <si>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</si>
  <si>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</si>
  <si>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</si>
  <si>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</si>
  <si>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</si>
  <si>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</si>
  <si>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</si>
  <si>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</si>
  <si>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</si>
  <si>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</si>
  <si>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</si>
  <si>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</si>
  <si>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</si>
  <si>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</si>
  <si>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</si>
  <si>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</si>
  <si>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</si>
  <si>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</si>
  <si>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</si>
  <si>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</si>
  <si>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</si>
  <si>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</si>
  <si>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</si>
  <si>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</si>
  <si>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</si>
  <si>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</si>
  <si>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</si>
  <si>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</si>
  <si>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</si>
  <si>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</si>
  <si>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</si>
  <si>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</si>
  <si>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</si>
  <si>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</si>
  <si>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</si>
  <si>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</si>
  <si>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</si>
  <si>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</si>
  <si>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</si>
  <si>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</si>
  <si>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</si>
  <si>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</si>
  <si>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</si>
  <si>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</si>
  <si>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</si>
  <si>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</si>
  <si>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</si>
  <si>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</si>
  <si>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</si>
  <si>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</si>
  <si>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</si>
  <si>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</si>
  <si>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</si>
  <si>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</si>
  <si>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</si>
  <si>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</si>
  <si>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</si>
  <si>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</si>
  <si>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</si>
  <si>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</si>
  <si>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</si>
  <si>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</si>
  <si>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</si>
  <si>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</si>
  <si>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</si>
  <si>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</si>
  <si>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</si>
  <si>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</si>
  <si>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</si>
  <si>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</si>
  <si>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</si>
  <si>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</si>
  <si>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</si>
  <si>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</si>
  <si>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</si>
  <si>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</si>
  <si>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</si>
  <si>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</si>
  <si>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</si>
  <si>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</si>
  <si>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</si>
  <si>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</si>
  <si>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</si>
  <si>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</si>
  <si>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</si>
  <si>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</si>
  <si>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</si>
  <si>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</si>
  <si>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</si>
  <si>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</si>
  <si>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</si>
  <si>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</si>
  <si>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</si>
  <si>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</si>
  <si>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</si>
  <si>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</si>
  <si>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</si>
  <si>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</si>
  <si>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</si>
  <si>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</si>
  <si>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</si>
  <si>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</si>
  <si>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</si>
  <si>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</si>
  <si>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</si>
  <si>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</si>
  <si>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</si>
  <si>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</si>
  <si>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</si>
  <si>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</si>
  <si>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</si>
  <si>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</si>
  <si>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</si>
  <si>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</si>
  <si>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</si>
  <si>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</si>
  <si>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</si>
  <si>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</si>
  <si>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</si>
  <si>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</si>
  <si>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</si>
  <si>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</si>
  <si>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</si>
  <si>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</si>
  <si>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</si>
  <si>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</si>
  <si>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</si>
  <si>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</si>
  <si>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</si>
  <si>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</si>
  <si>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</si>
  <si>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</si>
  <si>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</si>
  <si>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</si>
  <si>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</si>
  <si>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</si>
  <si>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</si>
  <si>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</si>
  <si>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</si>
  <si>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</si>
  <si>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</si>
  <si>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</si>
  <si>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</si>
  <si>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</si>
  <si>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</si>
  <si>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</si>
  <si>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</si>
  <si>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</si>
  <si>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</si>
  <si>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</si>
  <si>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</si>
  <si>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</si>
  <si>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</si>
  <si>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</si>
  <si>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</si>
  <si>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</si>
  <si>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</si>
  <si>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</si>
  <si>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</si>
  <si>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</si>
  <si>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</si>
  <si>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</si>
  <si>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</si>
  <si>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</si>
  <si>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</si>
  <si>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</si>
  <si>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</si>
  <si>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</si>
  <si>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</si>
  <si>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</si>
  <si>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</si>
  <si>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</si>
  <si>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</si>
  <si>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</si>
  <si>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</si>
  <si>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</si>
  <si>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</si>
  <si>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</si>
  <si>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</si>
  <si>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</si>
  <si>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</si>
  <si>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</si>
  <si>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</si>
  <si>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</si>
  <si>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</si>
  <si>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</si>
  <si>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</si>
  <si>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</si>
  <si>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</si>
  <si>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</si>
  <si>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</si>
  <si>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</si>
  <si>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</si>
  <si>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</si>
  <si>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</si>
  <si>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</si>
  <si>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</si>
  <si>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</si>
  <si>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</si>
  <si>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</si>
  <si>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</si>
  <si>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</si>
  <si>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</si>
  <si>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</si>
  <si>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</si>
  <si>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</si>
  <si>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</si>
  <si>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</si>
  <si>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</si>
  <si>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</si>
  <si>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</si>
  <si>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</si>
  <si>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</si>
  <si>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</si>
  <si>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</si>
  <si>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</si>
  <si>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</si>
  <si>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</si>
  <si>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</si>
  <si>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</si>
  <si>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</si>
  <si>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</si>
  <si>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</si>
  <si>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</si>
  <si>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</si>
  <si>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</si>
  <si>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</si>
  <si>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</si>
  <si>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</si>
  <si>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</si>
  <si>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</si>
  <si>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</si>
  <si>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</si>
  <si>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</si>
  <si>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</si>
  <si>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</si>
  <si>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</si>
  <si>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</si>
  <si>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</si>
  <si>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</si>
  <si>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</si>
  <si>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</si>
  <si>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</si>
  <si>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</si>
  <si>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</si>
  <si>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</si>
  <si>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</si>
  <si>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</si>
  <si>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</si>
  <si>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</si>
  <si>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</si>
  <si>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</si>
  <si>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</si>
  <si>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</si>
  <si>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</si>
  <si>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</si>
  <si>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</si>
  <si>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</si>
  <si>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</si>
  <si>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</si>
  <si>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</si>
  <si>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</si>
  <si>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</si>
  <si>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</si>
  <si>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</si>
  <si>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</si>
  <si>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</si>
  <si>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</si>
  <si>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</si>
  <si>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</si>
  <si>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</si>
  <si>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</si>
  <si>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</si>
  <si>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</si>
  <si>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</si>
  <si>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</si>
  <si>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</si>
  <si>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</si>
  <si>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</si>
  <si>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</si>
  <si>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</si>
  <si>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</si>
  <si>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</si>
  <si>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</si>
  <si>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</si>
  <si>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</si>
  <si>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</si>
  <si>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</si>
  <si>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</si>
  <si>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</si>
  <si>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</si>
  <si>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</si>
  <si>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</si>
  <si>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</si>
  <si>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</si>
  <si>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</si>
  <si>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</si>
  <si>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</si>
  <si>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</si>
  <si>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</si>
  <si>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</si>
  <si>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</si>
  <si>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</si>
  <si>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</si>
  <si>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</si>
  <si>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</si>
  <si>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</si>
  <si>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</si>
  <si>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</si>
  <si>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</si>
  <si>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</si>
  <si>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</si>
  <si>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</si>
  <si>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</si>
  <si>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</si>
  <si>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</si>
  <si>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</si>
  <si>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</si>
  <si>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</si>
  <si>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</si>
  <si>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</si>
  <si>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</si>
  <si>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</si>
  <si>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</si>
  <si>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</si>
  <si>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</si>
  <si>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</si>
  <si>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</si>
  <si>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</si>
  <si>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</si>
  <si>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</si>
  <si>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</si>
  <si>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</si>
  <si>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</si>
  <si>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</si>
  <si>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</si>
  <si>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</si>
  <si>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</si>
  <si>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</si>
  <si>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</si>
  <si>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</si>
  <si>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</si>
  <si>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</si>
  <si>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</si>
  <si>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</si>
  <si>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</si>
  <si>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</si>
  <si>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</si>
  <si>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</si>
  <si>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</si>
  <si>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</si>
  <si>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</si>
  <si>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</si>
  <si>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</si>
  <si>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</si>
  <si>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</si>
  <si>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</si>
  <si>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</si>
  <si>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</si>
  <si>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</si>
  <si>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</si>
  <si>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</si>
  <si>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</si>
  <si>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</si>
  <si>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</si>
  <si>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</si>
  <si>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</si>
  <si>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</si>
  <si>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</si>
  <si>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</si>
  <si>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</si>
  <si>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</si>
  <si>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</si>
  <si>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</si>
  <si>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</si>
  <si>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</si>
  <si>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</si>
  <si>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</si>
  <si>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</si>
  <si>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</si>
  <si>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</si>
  <si>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</si>
  <si>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</si>
  <si>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</si>
  <si>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</si>
  <si>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</si>
  <si>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</si>
  <si>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</si>
  <si>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</si>
  <si>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</si>
  <si>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</si>
  <si>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</si>
  <si>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</si>
  <si>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</si>
  <si>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</si>
  <si>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</si>
  <si>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</si>
  <si>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</si>
  <si>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</si>
  <si>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</si>
  <si>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</si>
  <si>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</si>
  <si>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</si>
  <si>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</si>
  <si>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</si>
  <si>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</si>
  <si>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</si>
  <si>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</si>
  <si>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</si>
  <si>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</si>
  <si>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</si>
  <si>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</si>
  <si>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</si>
  <si>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</si>
  <si>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</si>
  <si>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</si>
  <si>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</si>
  <si>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</si>
  <si>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</si>
  <si>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</si>
  <si>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</si>
  <si>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</si>
  <si>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</si>
  <si>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</si>
  <si>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</si>
  <si>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</si>
  <si>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</si>
  <si>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</si>
  <si>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</si>
  <si>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</si>
  <si>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</si>
  <si>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</si>
  <si>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</si>
  <si>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</si>
  <si>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</si>
  <si>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</si>
  <si>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</si>
  <si>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</si>
  <si>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</si>
  <si>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</si>
  <si>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</si>
  <si>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</si>
  <si>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</si>
  <si>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</si>
  <si>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</si>
  <si>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</si>
  <si>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</si>
  <si>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</si>
  <si>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</si>
  <si>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</si>
  <si>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</si>
  <si>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</si>
  <si>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</si>
  <si>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</si>
  <si>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</si>
  <si>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</si>
  <si>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</si>
  <si>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</si>
  <si>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</si>
  <si>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</si>
  <si>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</si>
  <si>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</si>
  <si>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</si>
  <si>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</si>
  <si>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</si>
  <si>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</si>
  <si>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</si>
  <si>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</si>
  <si>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</si>
  <si>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</si>
  <si>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</si>
  <si>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</si>
  <si>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</si>
  <si>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</si>
  <si>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</si>
  <si>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</si>
  <si>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</si>
  <si>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</si>
  <si>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</si>
  <si>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</si>
  <si>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</si>
  <si>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</si>
  <si>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</si>
  <si>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</si>
  <si>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</si>
  <si>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</si>
  <si>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</si>
  <si>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</si>
  <si>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</si>
  <si>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</si>
  <si>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</si>
  <si>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</si>
  <si>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</si>
  <si>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</si>
  <si>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</si>
  <si>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</si>
  <si>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</si>
  <si>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</si>
  <si>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</si>
  <si>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</si>
  <si>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</si>
  <si>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</si>
  <si>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</si>
  <si>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</si>
  <si>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</si>
  <si>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</si>
  <si>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</si>
  <si>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</si>
  <si>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</si>
  <si>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</si>
  <si>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</si>
  <si>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</si>
  <si>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</si>
  <si>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</si>
  <si>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</si>
  <si>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</si>
  <si>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</si>
  <si>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</si>
  <si>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</si>
  <si>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</si>
  <si>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</si>
  <si>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</si>
  <si>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</si>
  <si>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</si>
  <si>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</si>
  <si>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</si>
  <si>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</si>
  <si>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</si>
  <si>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</si>
  <si>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</si>
  <si>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</si>
  <si>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</si>
  <si>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</si>
  <si>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</si>
  <si>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</si>
  <si>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</si>
  <si>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</si>
  <si>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</si>
  <si>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</si>
  <si>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</si>
  <si>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</si>
  <si>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</si>
  <si>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</si>
  <si>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</si>
  <si>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</si>
  <si>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</si>
  <si>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</si>
  <si>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</si>
  <si>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</si>
  <si>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</si>
  <si>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</si>
  <si>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</si>
  <si>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</si>
  <si>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</si>
  <si>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</si>
  <si>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</si>
  <si>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</si>
  <si>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</si>
  <si>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</si>
  <si>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</si>
  <si>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</si>
  <si>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</si>
  <si>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</si>
  <si>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</si>
  <si>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</si>
  <si>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</si>
  <si>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</si>
  <si>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</si>
  <si>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</si>
  <si>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</si>
  <si>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</si>
  <si>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</si>
  <si>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</si>
  <si>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</si>
  <si>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</si>
  <si>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</si>
  <si>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</si>
  <si>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</si>
  <si>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</si>
  <si>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</si>
  <si>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</si>
  <si>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</si>
  <si>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</si>
  <si>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</si>
  <si>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</si>
  <si>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</si>
  <si>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</si>
  <si>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</si>
  <si>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</si>
  <si>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</si>
  <si>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</si>
  <si>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</si>
  <si>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</si>
  <si>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</si>
  <si>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</si>
  <si>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</si>
  <si>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</si>
  <si>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</si>
  <si>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</si>
  <si>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</si>
  <si>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</si>
  <si>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</si>
  <si>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</si>
  <si>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</si>
  <si>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</si>
  <si>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</si>
  <si>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</si>
  <si>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</si>
  <si>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</si>
  <si>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</si>
  <si>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</si>
  <si>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</si>
  <si>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</si>
  <si>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</si>
  <si>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</si>
  <si>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</si>
  <si>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</si>
  <si>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</si>
  <si>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</si>
  <si>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</si>
  <si>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</si>
  <si>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</si>
  <si>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</si>
  <si>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</si>
  <si>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</si>
  <si>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</si>
  <si>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</si>
  <si>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</si>
  <si>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</si>
  <si>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</si>
  <si>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</si>
  <si>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</si>
  <si>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</si>
  <si>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</si>
  <si>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</si>
  <si>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</si>
  <si>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</si>
  <si>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</si>
  <si>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</si>
  <si>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</si>
  <si>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</si>
  <si>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</si>
  <si>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</si>
  <si>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</si>
  <si>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</si>
  <si>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</si>
  <si>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</si>
  <si>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</si>
  <si>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</si>
  <si>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</si>
  <si>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</si>
  <si>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</si>
  <si>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</si>
  <si>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</si>
  <si>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</si>
  <si>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</si>
  <si>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</si>
  <si>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</si>
  <si>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</si>
  <si>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</si>
  <si>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</si>
  <si>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</si>
  <si>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</si>
  <si>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</si>
  <si>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</si>
  <si>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</si>
  <si>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</si>
  <si>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</si>
  <si>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</si>
  <si>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</si>
  <si>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</si>
  <si>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</si>
  <si>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</si>
  <si>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</si>
  <si>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</si>
  <si>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</si>
  <si>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</si>
  <si>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</si>
  <si>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</si>
  <si>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</si>
  <si>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</si>
  <si>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</si>
  <si>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</si>
  <si>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</si>
  <si>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</si>
  <si>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</si>
  <si>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</si>
  <si>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</si>
  <si>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</si>
  <si>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</si>
  <si>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</si>
  <si>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</si>
  <si>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</si>
  <si>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</si>
  <si>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</si>
  <si>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</si>
  <si>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</si>
  <si>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</si>
  <si>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</si>
  <si>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</si>
  <si>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</si>
  <si>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</si>
  <si>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</si>
  <si>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</si>
  <si>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</si>
  <si>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</si>
  <si>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</si>
  <si>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</si>
  <si>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</si>
  <si>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</si>
  <si>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</si>
  <si>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</si>
  <si>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</si>
  <si>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</si>
  <si>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</si>
  <si>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</si>
  <si>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</si>
  <si>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</si>
  <si>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</si>
  <si>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</si>
  <si>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</si>
  <si>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</si>
  <si>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</si>
  <si>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</si>
  <si>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</si>
  <si>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</si>
  <si>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</si>
  <si>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</si>
  <si>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</si>
  <si>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</si>
  <si>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</si>
  <si>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</si>
  <si>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</si>
  <si>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</si>
  <si>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</si>
  <si>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</si>
  <si>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</si>
  <si>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</si>
  <si>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</si>
  <si>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</si>
  <si>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</si>
  <si>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</si>
  <si>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</si>
  <si>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</si>
  <si>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</si>
  <si>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</si>
  <si>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</si>
  <si>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</si>
  <si>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</si>
  <si>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</si>
  <si>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</si>
  <si>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</si>
  <si>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</si>
  <si>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</si>
  <si>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</si>
  <si>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</si>
  <si>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</si>
  <si>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</si>
  <si>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</si>
  <si>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</si>
  <si>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</si>
  <si>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</si>
  <si>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</si>
  <si>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</si>
  <si>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</si>
  <si>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</si>
  <si>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</si>
  <si>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</si>
  <si>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</si>
  <si>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</si>
  <si>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</si>
  <si>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</si>
  <si>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</si>
  <si>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</si>
  <si>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</si>
  <si>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</si>
  <si>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</si>
  <si>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</si>
  <si>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</si>
  <si>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</si>
  <si>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</si>
  <si>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</si>
  <si>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</si>
  <si>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</si>
  <si>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</si>
  <si>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</si>
  <si>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</si>
  <si>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</si>
  <si>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</si>
  <si>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</si>
  <si>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</si>
  <si>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</si>
  <si>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</si>
  <si>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</si>
  <si>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</si>
  <si>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</si>
  <si>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</si>
  <si>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</si>
  <si>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</si>
  <si>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</si>
  <si>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</si>
  <si>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</si>
  <si>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</si>
  <si>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</si>
  <si>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</si>
  <si>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</si>
  <si>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</si>
  <si>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</si>
  <si>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</si>
  <si>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</si>
  <si>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</si>
  <si>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</si>
  <si>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</si>
  <si>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</si>
  <si>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</si>
  <si>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</si>
  <si>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</si>
  <si>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</si>
  <si>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</si>
  <si>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</si>
  <si>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</si>
  <si>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</si>
  <si>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</si>
  <si>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</si>
  <si>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</si>
  <si>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</si>
  <si>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</si>
  <si>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</si>
  <si>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</si>
  <si>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</si>
  <si>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</si>
  <si>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</si>
  <si>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</si>
  <si>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</si>
  <si>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</si>
  <si>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</si>
  <si>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</si>
  <si>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</si>
  <si>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</si>
  <si>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</si>
  <si>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</si>
  <si>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</si>
  <si>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</si>
  <si>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</si>
  <si>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</si>
  <si>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</si>
  <si>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</si>
  <si>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</si>
  <si>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</si>
  <si>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</si>
  <si>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</si>
  <si>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</si>
  <si>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</si>
  <si>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</si>
  <si>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</si>
  <si>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</si>
  <si>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</si>
  <si>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</si>
  <si>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</si>
  <si>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</si>
  <si>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</si>
  <si>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</si>
  <si>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</si>
  <si>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</si>
  <si>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</si>
  <si>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</si>
  <si>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</si>
  <si>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</si>
  <si>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</si>
  <si>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</si>
  <si>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</si>
  <si>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</si>
  <si>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</si>
  <si>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</si>
  <si>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</si>
  <si>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</si>
  <si>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</si>
  <si>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</si>
  <si>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</si>
  <si>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</si>
  <si>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</si>
  <si>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</si>
  <si>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</si>
  <si>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</si>
  <si>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</si>
  <si>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</si>
  <si>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</si>
  <si>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</si>
  <si>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</si>
  <si>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</si>
  <si>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</si>
  <si>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</si>
  <si>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</si>
  <si>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</si>
  <si>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</si>
  <si>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</si>
  <si>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</si>
  <si>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</si>
  <si>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</si>
  <si>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</si>
  <si>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</si>
  <si>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</si>
  <si>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</si>
  <si>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</si>
  <si>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</si>
  <si>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</si>
  <si>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</si>
  <si>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</si>
  <si>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</si>
  <si>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</si>
  <si>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</si>
  <si>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</si>
  <si>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</si>
  <si>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</si>
  <si>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</si>
  <si>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</si>
  <si>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</si>
  <si>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</si>
  <si>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</si>
  <si>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</si>
  <si>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</si>
  <si>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</si>
  <si>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</si>
  <si>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</si>
  <si>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</si>
  <si>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</si>
  <si>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</si>
  <si>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</si>
  <si>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</si>
  <si>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</si>
  <si>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</si>
  <si>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</si>
  <si>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</si>
  <si>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</si>
  <si>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</si>
  <si>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</si>
  <si>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</si>
  <si>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</si>
  <si>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</si>
  <si>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</si>
  <si>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</si>
  <si>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</si>
  <si>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</si>
  <si>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</si>
  <si>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</si>
  <si>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</si>
  <si>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</si>
  <si>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</si>
  <si>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</si>
  <si>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</si>
  <si>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</si>
  <si>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</si>
  <si>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</si>
  <si>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</si>
  <si>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</si>
  <si>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</si>
  <si>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</si>
  <si>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</si>
  <si>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</si>
  <si>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</si>
  <si>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</si>
  <si>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</si>
  <si>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</si>
  <si>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</si>
  <si>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</si>
  <si>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</si>
  <si>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</si>
  <si>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</si>
  <si>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</si>
  <si>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</si>
  <si>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</si>
  <si>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</si>
  <si>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</si>
  <si>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</si>
  <si>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</si>
  <si>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</si>
  <si>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</si>
  <si>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</si>
  <si>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</si>
  <si>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</si>
  <si>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</si>
  <si>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</si>
  <si>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</si>
  <si>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</si>
  <si>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</si>
  <si>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</si>
  <si>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</si>
  <si>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</si>
  <si>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</si>
  <si>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</si>
  <si>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</si>
  <si>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</si>
  <si>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</si>
  <si>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</si>
  <si>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</si>
  <si>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</si>
  <si>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</si>
  <si>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</si>
  <si>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</si>
  <si>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</si>
  <si>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</si>
  <si>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</si>
  <si>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</si>
  <si>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</si>
  <si>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</si>
  <si>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</si>
  <si>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</si>
  <si>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</si>
  <si>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</si>
  <si>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</si>
  <si>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</si>
  <si>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</si>
  <si>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</si>
  <si>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</si>
  <si>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</si>
  <si>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</si>
  <si>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</si>
  <si>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</si>
  <si>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</si>
  <si>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</si>
  <si>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</si>
  <si>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</si>
  <si>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</si>
  <si>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</si>
  <si>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</si>
  <si>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</si>
  <si>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</si>
  <si>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</si>
  <si>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</si>
  <si>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</si>
  <si>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</si>
  <si>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</si>
  <si>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</si>
  <si>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</si>
  <si>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</si>
  <si>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</si>
  <si>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</si>
  <si>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</si>
  <si>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</si>
  <si>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</si>
  <si>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</si>
  <si>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</si>
  <si>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</si>
  <si>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</si>
  <si>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</si>
  <si>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</si>
  <si>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</si>
  <si>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</si>
  <si>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</si>
  <si>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</si>
  <si>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</si>
  <si>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</si>
  <si>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</si>
  <si>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</si>
  <si>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</si>
  <si>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</si>
  <si>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</si>
  <si>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</si>
  <si>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</si>
  <si>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</si>
  <si>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</si>
  <si>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</si>
  <si>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</si>
  <si>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</si>
  <si>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</si>
  <si>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</si>
  <si>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</si>
  <si>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</si>
  <si>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</si>
  <si>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</si>
  <si>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</si>
  <si>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</si>
  <si>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</si>
  <si>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</si>
  <si>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</si>
  <si>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</si>
  <si>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</si>
  <si>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</si>
  <si>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</si>
  <si>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</si>
  <si>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</si>
  <si>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</si>
  <si>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</si>
  <si>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</si>
  <si>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</si>
  <si>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</si>
  <si>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</si>
  <si>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</si>
  <si>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</si>
  <si>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</si>
  <si>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</si>
  <si>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</si>
  <si>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</si>
  <si>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</si>
  <si>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</si>
  <si>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</si>
  <si>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</si>
  <si>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</si>
  <si>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</si>
  <si>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</si>
  <si>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</si>
  <si>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</si>
  <si>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</si>
  <si>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</si>
  <si>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</si>
  <si>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</si>
  <si>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</si>
  <si>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</si>
  <si>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</si>
  <si>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</si>
  <si>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</si>
  <si>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</si>
  <si>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</si>
  <si>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</si>
  <si>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</si>
  <si>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</si>
  <si>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</si>
  <si>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</si>
  <si>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</si>
  <si>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</si>
  <si>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</si>
  <si>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</si>
  <si>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</si>
  <si>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</si>
  <si>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</si>
  <si>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</si>
  <si>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</si>
  <si>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</si>
  <si>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</si>
  <si>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</si>
  <si>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</si>
  <si>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</si>
  <si>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</si>
  <si>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</si>
  <si>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</si>
  <si>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</si>
  <si>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</si>
  <si>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</si>
  <si>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</si>
  <si>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</si>
  <si>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</si>
  <si>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</si>
  <si>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</si>
  <si>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</si>
  <si>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</si>
  <si>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</si>
  <si>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</si>
  <si>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</si>
  <si>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</si>
  <si>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</si>
  <si>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</si>
  <si>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</si>
  <si>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</si>
  <si>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</si>
  <si>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</si>
  <si>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</si>
  <si>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</si>
  <si>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</si>
  <si>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</si>
  <si>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</si>
  <si>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</si>
  <si>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</si>
  <si>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</si>
  <si>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</si>
  <si>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</si>
  <si>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</si>
  <si>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</si>
  <si>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</si>
  <si>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</si>
  <si>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</si>
  <si>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</si>
  <si>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</si>
  <si>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</si>
  <si>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</si>
  <si>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</si>
  <si>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</si>
  <si>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</si>
  <si>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</si>
  <si>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</si>
  <si>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</si>
  <si>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</si>
  <si>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</si>
  <si>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</si>
  <si>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</si>
  <si>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</si>
  <si>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</si>
  <si>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</si>
  <si>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</si>
  <si>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</si>
  <si>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</si>
  <si>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</si>
  <si>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</si>
  <si>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</si>
  <si>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</si>
  <si>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</si>
  <si>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</si>
  <si>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</si>
  <si>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</si>
  <si>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</si>
  <si>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</si>
  <si>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</si>
  <si>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</si>
  <si>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</si>
  <si>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</si>
  <si>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</si>
  <si>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</si>
  <si>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</si>
  <si>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</si>
  <si>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</si>
  <si>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</si>
  <si>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</si>
  <si>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</si>
  <si>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</si>
  <si>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</si>
  <si>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</si>
  <si>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</si>
  <si>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</si>
  <si>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</si>
  <si>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</si>
  <si>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</si>
  <si>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</si>
  <si>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</si>
  <si>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</si>
  <si>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</si>
  <si>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</si>
  <si>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</si>
  <si>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</si>
  <si>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</si>
  <si>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</si>
  <si>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</si>
  <si>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</si>
  <si>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</si>
  <si>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</si>
  <si>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</si>
  <si>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</si>
  <si>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</si>
  <si>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</si>
  <si>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</si>
  <si>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</si>
  <si>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</si>
  <si>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</si>
  <si>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</si>
  <si>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</si>
  <si>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</si>
  <si>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</si>
  <si>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</si>
  <si>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</si>
  <si>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</si>
  <si>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</si>
  <si>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</si>
  <si>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</si>
  <si>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</si>
  <si>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</si>
  <si>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</si>
  <si>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</si>
  <si>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</si>
  <si>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</si>
  <si>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</si>
  <si>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</si>
  <si>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</si>
  <si>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</si>
  <si>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</si>
  <si>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</si>
  <si>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</si>
  <si>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</si>
  <si>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</si>
  <si>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</si>
  <si>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</si>
  <si>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</si>
  <si>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</si>
  <si>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</si>
  <si>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</si>
  <si>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</si>
  <si>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</si>
  <si>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</si>
  <si>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</si>
  <si>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</si>
  <si>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</si>
  <si>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</si>
  <si>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</si>
  <si>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</si>
  <si>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</si>
  <si>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</si>
  <si>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</si>
  <si>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</si>
  <si>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</si>
  <si>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</si>
  <si>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</si>
  <si>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</si>
  <si>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</si>
  <si>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</si>
  <si>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</si>
  <si>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</si>
  <si>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</si>
  <si>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</si>
  <si>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</si>
  <si>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</si>
  <si>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</si>
  <si>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</si>
  <si>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</si>
  <si>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</si>
  <si>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</si>
  <si>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</si>
  <si>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</si>
  <si>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</si>
  <si>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</si>
  <si>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</si>
  <si>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</si>
  <si>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</si>
  <si>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</si>
  <si>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</si>
  <si>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</si>
  <si>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</si>
  <si>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</si>
  <si>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</si>
  <si>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</si>
  <si>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</si>
  <si>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</si>
  <si>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</si>
  <si>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</si>
  <si>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</si>
  <si>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</si>
  <si>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</si>
  <si>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</si>
  <si>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</si>
  <si>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</si>
  <si>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</si>
  <si>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</si>
  <si>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</si>
  <si>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</si>
  <si>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</si>
  <si>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</si>
  <si>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</si>
  <si>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</si>
  <si>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</si>
  <si>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</si>
  <si>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</si>
  <si>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</si>
  <si>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</si>
  <si>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</si>
  <si>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</si>
  <si>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</si>
  <si>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</si>
  <si>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</si>
  <si>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</si>
  <si>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</si>
  <si>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</si>
  <si>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</si>
  <si>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</si>
  <si>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</si>
  <si>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</si>
  <si>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</si>
  <si>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</si>
  <si>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</si>
  <si>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</si>
  <si>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</si>
  <si>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</si>
  <si>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</si>
  <si>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</si>
  <si>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</si>
  <si>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</si>
  <si>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</si>
  <si>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</si>
  <si>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</si>
  <si>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</si>
  <si>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</si>
  <si>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</si>
  <si>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</si>
  <si>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</si>
  <si>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</si>
  <si>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</si>
  <si>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</si>
  <si>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</si>
  <si>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</si>
  <si>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</si>
  <si>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</si>
  <si>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</si>
  <si>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</si>
  <si>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</si>
  <si>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</si>
  <si>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</si>
  <si>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</si>
  <si>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</si>
  <si>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</si>
  <si>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</si>
  <si>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</si>
  <si>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</si>
  <si>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</si>
  <si>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</si>
  <si>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</si>
  <si>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</si>
  <si>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</si>
  <si>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</si>
  <si>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</si>
  <si>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</si>
  <si>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</si>
  <si>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</si>
  <si>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</si>
  <si>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</si>
  <si>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</si>
  <si>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</si>
  <si>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</si>
  <si>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</si>
  <si>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</si>
  <si>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</si>
  <si>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</si>
  <si>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</si>
  <si>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</si>
  <si>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</si>
  <si>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</si>
  <si>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</si>
  <si>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</si>
  <si>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</si>
  <si>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</si>
  <si>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</si>
  <si>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</si>
  <si>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</si>
  <si>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</si>
  <si>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</si>
  <si>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</si>
  <si>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</si>
  <si>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</si>
  <si>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</si>
  <si>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</si>
  <si>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</si>
  <si>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</si>
  <si>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</si>
  <si>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</si>
  <si>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</si>
  <si>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</si>
  <si>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</si>
  <si>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</si>
  <si>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</si>
  <si>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</si>
  <si>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</si>
  <si>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</si>
  <si>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</si>
  <si>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</si>
  <si>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</si>
  <si>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</si>
  <si>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</si>
  <si>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</si>
  <si>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</si>
  <si>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</si>
  <si>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</si>
  <si>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</si>
  <si>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</si>
  <si>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</si>
  <si>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</si>
  <si>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</si>
  <si>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</si>
  <si>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</si>
  <si>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</si>
  <si>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</si>
  <si>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</si>
  <si>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</si>
  <si>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</si>
  <si>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</si>
  <si>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</si>
  <si>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</si>
  <si>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</si>
  <si>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</si>
  <si>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</si>
  <si>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</si>
  <si>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</si>
  <si>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</si>
  <si>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</si>
  <si>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</si>
  <si>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</si>
  <si>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</si>
  <si>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</si>
  <si>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</si>
  <si>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</si>
  <si>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</si>
  <si>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</si>
  <si>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</si>
  <si>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</si>
  <si>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</si>
  <si>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</si>
  <si>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</si>
  <si>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</si>
  <si>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</si>
  <si>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</si>
  <si>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</si>
  <si>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</si>
  <si>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</si>
  <si>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</si>
  <si>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</si>
  <si>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</si>
  <si>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</si>
  <si>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</si>
  <si>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</si>
  <si>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</si>
  <si>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</si>
  <si>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</si>
  <si>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</si>
  <si>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</si>
  <si>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</si>
  <si>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</si>
  <si>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</si>
  <si>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</si>
  <si>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</si>
  <si>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</si>
  <si>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</si>
  <si>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</si>
  <si>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</si>
  <si>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</si>
  <si>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</si>
  <si>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</si>
  <si>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</si>
  <si>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</si>
  <si>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</si>
  <si>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</si>
  <si>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</si>
  <si>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</si>
  <si>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</si>
  <si>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</si>
  <si>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</si>
  <si>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</si>
  <si>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</si>
  <si>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</si>
  <si>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</si>
  <si>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</si>
  <si>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</si>
  <si>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</si>
  <si>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</si>
  <si>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</si>
  <si>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</si>
  <si>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</si>
  <si>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</si>
  <si>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</si>
  <si>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</si>
  <si>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</si>
  <si>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</si>
  <si>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</si>
  <si>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</si>
  <si>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</si>
  <si>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</si>
  <si>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</si>
  <si>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</si>
  <si>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</si>
  <si>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</si>
  <si>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</si>
  <si>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</si>
  <si>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</si>
  <si>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</si>
  <si>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</si>
  <si>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</si>
  <si>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</si>
  <si>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</si>
  <si>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</si>
  <si>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</si>
  <si>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</si>
  <si>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</si>
  <si>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</si>
  <si>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</si>
  <si>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</si>
  <si>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</si>
  <si>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</si>
  <si>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</si>
  <si>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</si>
  <si>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</si>
  <si>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</si>
  <si>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</si>
  <si>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</si>
  <si>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</si>
  <si>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</si>
  <si>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</si>
  <si>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</si>
  <si>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</si>
  <si>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</si>
  <si>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</si>
  <si>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</si>
  <si>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</si>
  <si>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</si>
  <si>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</si>
  <si>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</si>
  <si>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</si>
  <si>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</si>
  <si>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</si>
  <si>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</si>
  <si>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</si>
  <si>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</si>
  <si>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</si>
  <si>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</si>
  <si>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</si>
  <si>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</si>
  <si>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</si>
  <si>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</si>
  <si>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</si>
  <si>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</si>
  <si>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</si>
  <si>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</si>
  <si>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</si>
  <si>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</si>
  <si>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</si>
  <si>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</si>
  <si>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</si>
  <si>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</si>
  <si>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</si>
  <si>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</si>
  <si>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</si>
  <si>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</si>
  <si>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</si>
  <si>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</si>
  <si>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</si>
  <si>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</si>
  <si>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</si>
  <si>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</si>
  <si>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</si>
  <si>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</si>
  <si>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</si>
  <si>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</si>
  <si>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</si>
  <si>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</si>
  <si>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</si>
  <si>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</si>
  <si>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</si>
  <si>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</si>
  <si>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</si>
  <si>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</si>
  <si>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</si>
  <si>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</si>
  <si>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</si>
  <si>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</si>
  <si>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</si>
  <si>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</si>
  <si>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</si>
  <si>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</si>
  <si>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</si>
  <si>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</si>
  <si>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</si>
  <si>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</si>
  <si>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</si>
  <si>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</si>
  <si>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</si>
  <si>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</si>
  <si>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</si>
  <si>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</si>
  <si>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</si>
  <si>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</si>
  <si>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</si>
  <si>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</si>
  <si>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</si>
  <si>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</si>
  <si>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</si>
  <si>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</si>
  <si>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</si>
  <si>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</si>
  <si>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</si>
  <si>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</si>
  <si>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</si>
  <si>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</si>
  <si>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</si>
  <si>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</si>
  <si>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</si>
  <si>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</si>
  <si>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</si>
  <si>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</si>
  <si>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</si>
  <si>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</si>
  <si>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</si>
  <si>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</si>
  <si>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</si>
  <si>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</si>
  <si>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</si>
  <si>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</si>
  <si>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</si>
  <si>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</si>
  <si>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</si>
  <si>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</si>
  <si>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</si>
  <si>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</si>
  <si>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</si>
  <si>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</si>
  <si>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</si>
  <si>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</si>
  <si>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</si>
  <si>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</si>
  <si>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</si>
  <si>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</si>
  <si>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</si>
  <si>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</si>
  <si>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</si>
  <si>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</si>
  <si>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</si>
  <si>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</si>
  <si>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</si>
  <si>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</si>
  <si>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</si>
  <si>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</si>
  <si>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</si>
  <si>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</si>
  <si>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</si>
  <si>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</si>
  <si>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</si>
  <si>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</si>
  <si>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</si>
  <si>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</si>
  <si>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</si>
  <si>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</si>
  <si>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</si>
  <si>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</si>
  <si>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</si>
  <si>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</si>
  <si>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</si>
  <si>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</si>
  <si>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</si>
  <si>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</si>
  <si>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</si>
  <si>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</si>
  <si>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</si>
  <si>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</si>
  <si>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</si>
  <si>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</si>
  <si>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</si>
  <si>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</si>
  <si>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</si>
  <si>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</si>
  <si>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</si>
  <si>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</si>
  <si>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</si>
  <si>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</si>
  <si>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</si>
  <si>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</si>
  <si>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</si>
  <si>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</si>
  <si>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</si>
  <si>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</si>
  <si>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</si>
  <si>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</si>
  <si>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</si>
  <si>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</si>
  <si>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</si>
  <si>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</si>
  <si>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</si>
  <si>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</si>
  <si>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</si>
  <si>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</si>
  <si>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</si>
  <si>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</si>
  <si>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</si>
  <si>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</si>
  <si>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</si>
  <si>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</si>
  <si>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</si>
  <si>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</si>
  <si>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</si>
  <si>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</si>
  <si>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</si>
  <si>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</si>
  <si>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</si>
  <si>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</si>
  <si>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</si>
  <si>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</si>
  <si>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</si>
  <si>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</si>
  <si>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</si>
  <si>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</si>
  <si>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</si>
  <si>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</si>
  <si>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</si>
  <si>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</si>
  <si>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</si>
  <si>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</si>
  <si>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</si>
  <si>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</si>
  <si>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</si>
  <si>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</si>
  <si>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</si>
  <si>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</si>
  <si>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</si>
  <si>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</si>
  <si>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</si>
  <si>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</si>
  <si>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</si>
  <si>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</si>
  <si>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</si>
  <si>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</si>
  <si>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</si>
  <si>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</si>
  <si>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</si>
  <si>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</si>
  <si>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</si>
  <si>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</si>
  <si>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</si>
  <si>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</si>
  <si>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</si>
  <si>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</si>
  <si>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</si>
  <si>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</si>
  <si>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</si>
  <si>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</si>
  <si>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</si>
  <si>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</si>
  <si>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</si>
  <si>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</si>
  <si>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</si>
  <si>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</si>
  <si>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</si>
  <si>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</si>
  <si>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</si>
  <si>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</si>
  <si>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</si>
  <si>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</si>
  <si>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</si>
  <si>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</si>
  <si>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</si>
  <si>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</si>
  <si>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</si>
  <si>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</si>
  <si>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</si>
  <si>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</si>
  <si>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</si>
  <si>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</si>
  <si>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</si>
  <si>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</si>
  <si>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</si>
  <si>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</si>
  <si>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</si>
  <si>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</si>
  <si>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</si>
  <si>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</si>
  <si>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</si>
  <si>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</si>
  <si>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</si>
  <si>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</si>
  <si>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</si>
  <si>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</si>
  <si>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</si>
  <si>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</si>
  <si>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</si>
  <si>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</si>
  <si>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</si>
  <si>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</si>
  <si>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</si>
  <si>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</si>
  <si>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</si>
  <si>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</si>
  <si>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</si>
  <si>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</si>
  <si>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</si>
  <si>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</si>
  <si>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</si>
  <si>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</si>
  <si>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</si>
  <si>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</si>
  <si>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</si>
  <si>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</si>
  <si>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</si>
  <si>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</si>
  <si>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</si>
  <si>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</si>
  <si>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</si>
  <si>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</si>
  <si>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</si>
  <si>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</si>
  <si>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</si>
  <si>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</si>
  <si>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</si>
  <si>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</si>
  <si>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</si>
  <si>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</si>
  <si>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</si>
  <si>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</si>
  <si>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</si>
  <si>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</si>
  <si>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</si>
  <si>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</si>
  <si>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</si>
  <si>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</si>
  <si>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</si>
  <si>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</si>
  <si>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</si>
  <si>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</si>
  <si>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</si>
  <si>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</si>
  <si>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</si>
  <si>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</si>
  <si>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</si>
  <si>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</si>
  <si>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</si>
  <si>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</si>
  <si>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</si>
  <si>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</si>
  <si>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</si>
  <si>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</si>
  <si>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</si>
  <si>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</si>
  <si>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</si>
  <si>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</si>
  <si>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</si>
  <si>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</si>
  <si>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</si>
  <si>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</si>
  <si>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</si>
  <si>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</si>
  <si>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</si>
  <si>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</si>
  <si>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</si>
  <si>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</si>
  <si>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</si>
  <si>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</si>
  <si>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</si>
  <si>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</si>
  <si>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</si>
  <si>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</si>
  <si>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</si>
  <si>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</si>
  <si>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</si>
  <si>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</si>
  <si>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</si>
  <si>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</si>
  <si>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</si>
  <si>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</si>
  <si>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</si>
  <si>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</si>
  <si>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</si>
  <si>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</si>
  <si>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</si>
  <si>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</si>
  <si>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</si>
  <si>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</si>
  <si>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</si>
  <si>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</si>
  <si>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</si>
  <si>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</si>
  <si>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</si>
  <si>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</si>
  <si>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</si>
  <si>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</si>
  <si>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</si>
  <si>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</si>
  <si>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</si>
  <si>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</si>
  <si>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</si>
  <si>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</si>
  <si>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</si>
  <si>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</si>
  <si>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</si>
  <si>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</si>
  <si>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</si>
  <si>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</si>
  <si>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</si>
  <si>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</si>
  <si>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</si>
  <si>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</si>
  <si>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</si>
  <si>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</si>
  <si>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</si>
  <si>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</si>
  <si>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</si>
  <si>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</si>
  <si>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</si>
  <si>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</si>
  <si>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</si>
  <si>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</si>
  <si>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</si>
  <si>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</si>
  <si>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</si>
  <si>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</si>
  <si>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</si>
  <si>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</si>
  <si>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</si>
  <si>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</si>
  <si>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</si>
  <si>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</si>
  <si>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</si>
  <si>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</si>
  <si>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</si>
  <si>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</si>
  <si>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</si>
  <si>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</si>
  <si>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</si>
  <si>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</si>
  <si>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</si>
  <si>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</si>
  <si>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</si>
  <si>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</si>
  <si>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</si>
  <si>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</si>
  <si>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</si>
  <si>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</si>
  <si>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</si>
  <si>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</si>
  <si>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</si>
  <si>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</si>
  <si>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</si>
  <si>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</si>
  <si>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</si>
  <si>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</si>
  <si>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</si>
  <si>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</si>
  <si>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</si>
  <si>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</si>
  <si>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</si>
  <si>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</si>
  <si>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</si>
  <si>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</si>
  <si>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</si>
  <si>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</si>
  <si>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</si>
  <si>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</si>
  <si>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</si>
  <si>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</si>
  <si>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</si>
  <si>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</si>
  <si>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</si>
  <si>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</si>
  <si>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</si>
  <si>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</si>
  <si>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</si>
  <si>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</si>
  <si>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</si>
  <si>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</si>
  <si>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</si>
  <si>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</si>
  <si>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</si>
  <si>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</si>
  <si>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</si>
  <si>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</si>
  <si>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</si>
  <si>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</si>
  <si>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</si>
  <si>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</si>
  <si>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</si>
  <si>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</si>
  <si>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</si>
  <si>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</si>
  <si>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</si>
  <si>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</si>
  <si>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</si>
  <si>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</si>
  <si>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</si>
  <si>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</si>
  <si>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</si>
  <si>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</si>
  <si>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</si>
  <si>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</si>
  <si>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</si>
  <si>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</si>
  <si>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</si>
  <si>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</si>
  <si>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</si>
  <si>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</si>
  <si>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</si>
  <si>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</si>
  <si>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</si>
  <si>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</si>
  <si>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</si>
  <si>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</si>
  <si>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</si>
  <si>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</si>
  <si>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</si>
  <si>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</si>
  <si>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</si>
  <si>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</si>
  <si>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</si>
  <si>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</si>
  <si>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</si>
  <si>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</si>
  <si>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</si>
  <si>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</si>
  <si>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</si>
  <si>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</si>
  <si>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</si>
  <si>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</si>
  <si>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</si>
  <si>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</si>
  <si>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</si>
  <si>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</si>
  <si>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</si>
  <si>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</si>
  <si>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</si>
  <si>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</si>
  <si>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</si>
  <si>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</si>
  <si>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</si>
  <si>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</si>
  <si>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</si>
  <si>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</si>
  <si>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</si>
  <si>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</si>
  <si>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</si>
  <si>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</si>
  <si>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</si>
  <si>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</si>
  <si>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</si>
  <si>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</si>
  <si>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</si>
  <si>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</si>
  <si>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</si>
  <si>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</si>
  <si>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</si>
  <si>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</si>
  <si>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</si>
  <si>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</si>
  <si>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</si>
  <si>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</si>
  <si>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</si>
  <si>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</si>
  <si>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</si>
  <si>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</si>
  <si>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</si>
  <si>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</si>
  <si>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</si>
  <si>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</si>
  <si>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</si>
  <si>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</si>
  <si>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</si>
  <si>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</si>
  <si>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</si>
  <si>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</si>
  <si>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</si>
  <si>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</si>
  <si>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</si>
  <si>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</si>
  <si>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</si>
  <si>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</si>
  <si>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</si>
  <si>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</si>
  <si>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</si>
  <si>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</si>
  <si>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</si>
  <si>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</si>
  <si>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</si>
  <si>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</si>
  <si>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</si>
  <si>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</si>
  <si>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</si>
  <si>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</si>
  <si>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</si>
  <si>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</si>
  <si>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</si>
  <si>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</si>
  <si>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</si>
  <si>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</si>
  <si>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</si>
  <si>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</si>
  <si>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</si>
  <si>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</si>
  <si>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</si>
  <si>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</si>
  <si>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</si>
  <si>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</si>
  <si>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</si>
  <si>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</si>
  <si>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</si>
  <si>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</si>
  <si>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</si>
  <si>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</si>
  <si>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</si>
  <si>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</si>
  <si>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</si>
  <si>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</si>
  <si>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</si>
  <si>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</si>
  <si>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</si>
  <si>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</si>
  <si>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</si>
  <si>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</si>
  <si>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</si>
  <si>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</si>
  <si>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</si>
  <si>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</si>
  <si>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</si>
  <si>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</si>
  <si>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</si>
  <si>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</si>
  <si>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</si>
  <si>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</si>
  <si>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</si>
  <si>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</si>
  <si>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</si>
  <si>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</si>
  <si>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</si>
  <si>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</si>
  <si>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</si>
  <si>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</si>
  <si>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</si>
  <si>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</si>
  <si>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</si>
  <si>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</si>
  <si>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</si>
  <si>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</si>
  <si>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</si>
  <si>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</si>
  <si>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</si>
  <si>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</si>
  <si>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</si>
  <si>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</si>
  <si>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</si>
  <si>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</si>
  <si>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</si>
  <si>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</si>
  <si>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</si>
  <si>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</si>
  <si>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</si>
  <si>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</si>
  <si>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</si>
  <si>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</si>
  <si>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</si>
  <si>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</si>
  <si>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</si>
  <si>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</si>
  <si>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</si>
  <si>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</si>
  <si>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</si>
  <si>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</si>
  <si>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</si>
  <si>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</si>
  <si>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</si>
  <si>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</si>
  <si>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</si>
  <si>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</si>
  <si>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</si>
  <si>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</si>
  <si>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</si>
  <si>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</si>
  <si>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</si>
  <si>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</si>
  <si>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</si>
  <si>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</si>
  <si>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</si>
  <si>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</si>
  <si>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</si>
  <si>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</si>
  <si>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</si>
  <si>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</si>
  <si>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</si>
  <si>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</si>
  <si>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</si>
  <si>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</si>
  <si>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</si>
  <si>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</si>
  <si>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</si>
  <si>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</si>
  <si>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</si>
  <si>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</si>
  <si>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</si>
  <si>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</si>
  <si>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</si>
  <si>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</si>
  <si>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</si>
  <si>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</si>
  <si>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</si>
  <si>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</si>
  <si>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</si>
  <si>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</si>
  <si>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</si>
  <si>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</si>
  <si>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</si>
  <si>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</si>
  <si>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</si>
  <si>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</si>
  <si>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</si>
  <si>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</si>
  <si>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</si>
  <si>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</si>
  <si>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</si>
  <si>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</si>
  <si>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</si>
  <si>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</si>
  <si>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</si>
  <si>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</si>
  <si>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</si>
  <si>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</si>
  <si>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</si>
  <si>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</si>
  <si>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</si>
  <si>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</si>
  <si>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</si>
  <si>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</si>
  <si>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</si>
  <si>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</si>
  <si>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</si>
  <si>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</si>
  <si>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</si>
  <si>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</si>
  <si>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</si>
  <si>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</si>
  <si>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</si>
  <si>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</si>
  <si>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</si>
  <si>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</si>
  <si>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</si>
  <si>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</si>
  <si>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</si>
  <si>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</si>
  <si>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</si>
  <si>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</si>
  <si>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</si>
  <si>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</si>
  <si>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</si>
  <si>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</si>
  <si>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</si>
  <si>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</si>
  <si>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</si>
  <si>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</si>
  <si>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</si>
  <si>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</si>
  <si>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</si>
  <si>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</si>
  <si>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</si>
  <si>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</si>
  <si>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</si>
  <si>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</si>
  <si>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</si>
  <si>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</si>
  <si>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</si>
  <si>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</si>
  <si>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</si>
  <si>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</si>
  <si>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</si>
  <si>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</si>
  <si>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</si>
  <si>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</si>
  <si>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</si>
  <si>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</si>
  <si>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</si>
  <si>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</si>
  <si>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</si>
  <si>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</si>
  <si>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</si>
  <si>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</si>
  <si>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</si>
  <si>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</si>
  <si>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</si>
  <si>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</si>
  <si>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</si>
  <si>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</si>
  <si>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</si>
  <si>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</si>
  <si>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</si>
  <si>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</si>
  <si>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</si>
  <si>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</si>
  <si>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</si>
  <si>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</si>
  <si>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</si>
  <si>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</si>
  <si>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</si>
  <si>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</si>
  <si>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</si>
  <si>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</si>
  <si>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</si>
  <si>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</si>
  <si>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</si>
  <si>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</si>
  <si>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</si>
  <si>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</si>
  <si>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</si>
  <si>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</si>
  <si>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</si>
  <si>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</si>
  <si>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</si>
  <si>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</si>
  <si>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</si>
  <si>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</si>
  <si>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</si>
  <si>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</si>
  <si>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</si>
  <si>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</si>
  <si>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</si>
  <si>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</si>
  <si>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</si>
  <si>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</si>
  <si>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</si>
  <si>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</si>
  <si>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</si>
  <si>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</si>
  <si>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</si>
  <si>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</si>
  <si>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</si>
  <si>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</si>
  <si>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</si>
  <si>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</si>
  <si>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</si>
  <si>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</si>
  <si>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</si>
  <si>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</si>
  <si>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</si>
  <si>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</si>
  <si>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</si>
  <si>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</si>
  <si>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</si>
  <si>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</si>
  <si>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</si>
  <si>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</si>
  <si>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</si>
  <si>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</si>
  <si>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</si>
  <si>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</si>
  <si>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</si>
  <si>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</si>
  <si>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</si>
  <si>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</si>
  <si>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</si>
  <si>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</si>
  <si>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</si>
  <si>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</si>
  <si>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</si>
  <si>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</si>
  <si>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</si>
  <si>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</si>
  <si>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</si>
  <si>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</si>
  <si>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</si>
  <si>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</si>
  <si>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</si>
  <si>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</si>
  <si>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</si>
  <si>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</si>
  <si>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</si>
  <si>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</si>
  <si>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</si>
  <si>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</si>
  <si>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</si>
  <si>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</si>
  <si>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</si>
  <si>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</si>
  <si>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</si>
  <si>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</si>
  <si>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</si>
  <si>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</si>
  <si>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</si>
  <si>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</si>
  <si>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</si>
  <si>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</si>
  <si>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</si>
  <si>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</si>
  <si>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</si>
  <si>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</si>
  <si>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</si>
  <si>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</si>
  <si>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</si>
  <si>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</si>
  <si>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</si>
  <si>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</si>
  <si>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</si>
  <si>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</si>
  <si>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</si>
  <si>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</si>
  <si>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</si>
  <si>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</si>
  <si>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</si>
  <si>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</si>
  <si>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</si>
  <si>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</si>
  <si>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</si>
  <si>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</si>
  <si>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</si>
  <si>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</si>
  <si>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</si>
  <si>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</si>
  <si>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</si>
  <si>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</si>
  <si>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</si>
  <si>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</si>
  <si>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</si>
  <si>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</si>
  <si>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</si>
  <si>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</si>
  <si>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</si>
  <si>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</si>
  <si>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</si>
  <si>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</si>
  <si>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</si>
  <si>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</si>
  <si>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</si>
  <si>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</si>
  <si>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</si>
  <si>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</si>
  <si>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</si>
  <si>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</si>
  <si>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</si>
  <si>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</si>
  <si>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</si>
  <si>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</si>
  <si>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</si>
  <si>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</si>
  <si>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</si>
  <si>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</si>
  <si>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</si>
  <si>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</si>
  <si>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</si>
  <si>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</si>
  <si>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</si>
  <si>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</si>
  <si>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</si>
  <si>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</si>
  <si>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</si>
  <si>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</si>
  <si>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</si>
  <si>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</si>
  <si>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</si>
  <si>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</si>
  <si>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</si>
  <si>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</si>
  <si>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</si>
  <si>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</si>
  <si>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</si>
  <si>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</si>
  <si>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</si>
  <si>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</si>
  <si>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</si>
  <si>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</si>
  <si>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</si>
  <si>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</si>
  <si>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</si>
  <si>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</si>
  <si>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</si>
  <si>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</si>
  <si>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</si>
  <si>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</si>
  <si>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</si>
  <si>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</si>
  <si>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</si>
  <si>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</si>
  <si>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</si>
  <si>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</si>
  <si>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</si>
  <si>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</si>
  <si>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</si>
  <si>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</si>
  <si>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</si>
  <si>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</si>
  <si>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</si>
  <si>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</si>
  <si>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</si>
  <si>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</si>
  <si>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</si>
  <si>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</si>
  <si>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</si>
  <si>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</si>
  <si>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</si>
  <si>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</si>
  <si>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</si>
  <si>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</si>
  <si>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</si>
  <si>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</si>
  <si>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</si>
  <si>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</si>
  <si>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</si>
  <si>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</si>
  <si>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</si>
  <si>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</si>
  <si>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</si>
  <si>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</si>
  <si>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</si>
  <si>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</si>
  <si>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</si>
  <si>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</si>
  <si>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</si>
  <si>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</si>
  <si>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</si>
  <si>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</si>
  <si>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</si>
  <si>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</si>
  <si>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</si>
  <si>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</si>
  <si>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</si>
  <si>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</si>
  <si>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</si>
  <si>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</si>
  <si>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</si>
  <si>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</si>
  <si>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</si>
  <si>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</si>
  <si>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</si>
  <si>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</si>
  <si>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</si>
  <si>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</si>
  <si>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</si>
  <si>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</si>
  <si>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</si>
  <si>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</si>
  <si>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</si>
  <si>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</si>
  <si>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</si>
  <si>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</si>
  <si>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</si>
  <si>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</si>
  <si>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</si>
  <si>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</si>
  <si>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</si>
  <si>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</si>
  <si>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</si>
  <si>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</si>
  <si>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</si>
  <si>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</si>
  <si>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</si>
  <si>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</si>
  <si>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</si>
  <si>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</si>
  <si>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</si>
  <si>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</si>
  <si>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</si>
  <si>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</si>
  <si>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</si>
  <si>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</si>
  <si>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</si>
  <si>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</si>
  <si>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</si>
  <si>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</si>
  <si>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</si>
  <si>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</si>
  <si>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</si>
  <si>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</si>
  <si>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</si>
  <si>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</si>
  <si>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</si>
  <si>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</si>
  <si>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</si>
  <si>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</si>
  <si>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</si>
  <si>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</si>
  <si>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</si>
  <si>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</si>
  <si>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</si>
  <si>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</si>
  <si>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</si>
  <si>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</si>
  <si>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</si>
  <si>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</si>
  <si>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</si>
  <si>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</si>
  <si>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</si>
  <si>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</si>
  <si>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</si>
  <si>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</si>
  <si>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</si>
  <si>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</si>
  <si>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</si>
  <si>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</si>
  <si>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</si>
  <si>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</si>
  <si>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</si>
  <si>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</si>
  <si>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</si>
  <si>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</si>
  <si>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</si>
  <si>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</si>
  <si>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</si>
  <si>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</si>
  <si>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</si>
  <si>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</si>
  <si>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</si>
  <si>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</si>
  <si>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</si>
  <si>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</si>
  <si>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</si>
  <si>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</si>
  <si>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</si>
  <si>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</si>
  <si>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</si>
  <si>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</si>
  <si>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</si>
  <si>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</si>
  <si>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</si>
  <si>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</si>
  <si>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</si>
  <si>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</si>
  <si>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</si>
  <si>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</si>
  <si>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</si>
  <si>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</si>
  <si>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</si>
  <si>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</si>
  <si>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</si>
  <si>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</si>
  <si>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</si>
  <si>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</si>
  <si>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</si>
  <si>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</si>
  <si>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</si>
  <si>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</si>
  <si>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</si>
  <si>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</si>
  <si>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</si>
  <si>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</si>
  <si>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</si>
  <si>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</si>
  <si>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</si>
  <si>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</si>
  <si>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</si>
  <si>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</si>
  <si>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</si>
  <si>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</si>
  <si>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</si>
  <si>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</si>
  <si>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</si>
  <si>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</si>
  <si>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</si>
  <si>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</si>
  <si>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</si>
  <si>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</si>
  <si>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</si>
  <si>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</si>
  <si>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</si>
  <si>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</si>
  <si>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</si>
  <si>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</si>
  <si>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</si>
  <si>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</si>
  <si>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</si>
  <si>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</si>
  <si>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</si>
  <si>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</si>
  <si>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</si>
  <si>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</si>
  <si>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</si>
  <si>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</si>
  <si>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</si>
  <si>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</si>
  <si>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</si>
  <si>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</si>
  <si>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</si>
  <si>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</si>
  <si>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</si>
  <si>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</si>
  <si>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</si>
  <si>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</si>
  <si>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</si>
  <si>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</si>
  <si>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</si>
  <si>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</si>
  <si>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</si>
  <si>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</si>
  <si>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</si>
  <si>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</si>
  <si>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</si>
  <si>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</si>
  <si>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</si>
  <si>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</si>
  <si>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</si>
  <si>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</si>
  <si>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</si>
  <si>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</si>
  <si>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</si>
  <si>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</si>
  <si>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</si>
  <si>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</si>
  <si>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</si>
  <si>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</si>
  <si>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</si>
  <si>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</si>
  <si>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</si>
  <si>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</si>
  <si>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</si>
  <si>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</si>
  <si>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</si>
  <si>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</si>
  <si>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</si>
  <si>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</si>
  <si>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</si>
  <si>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</si>
  <si>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</si>
  <si>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</si>
  <si>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</si>
  <si>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</si>
  <si>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</si>
  <si>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</si>
  <si>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</si>
  <si>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</si>
  <si>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</si>
  <si>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</si>
  <si>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</si>
  <si>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</si>
  <si>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</si>
  <si>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</si>
  <si>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</si>
  <si>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</si>
  <si>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</si>
  <si>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</si>
  <si>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</si>
  <si>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</si>
  <si>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</si>
  <si>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</si>
  <si>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</si>
  <si>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</si>
  <si>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</si>
  <si>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</si>
  <si>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</si>
  <si>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</si>
  <si>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</si>
  <si>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</si>
  <si>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</si>
  <si>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</si>
  <si>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</si>
  <si>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</si>
  <si>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</si>
  <si>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</si>
  <si>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</si>
  <si>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</si>
  <si>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</si>
  <si>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</si>
  <si>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</si>
  <si>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</si>
  <si>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</si>
  <si>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</si>
  <si>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</si>
  <si>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</si>
  <si>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</si>
  <si>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</si>
  <si>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</si>
  <si>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</si>
  <si>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</si>
  <si>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</si>
  <si>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</si>
  <si>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</si>
  <si>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</si>
  <si>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</si>
  <si>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</si>
  <si>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</si>
  <si>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</si>
  <si>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</si>
  <si>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</si>
  <si>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</si>
  <si>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</si>
  <si>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</si>
  <si>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</si>
  <si>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</si>
  <si>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</si>
  <si>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</si>
  <si>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</si>
  <si>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</si>
  <si>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</si>
  <si>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</si>
  <si>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</si>
  <si>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</si>
  <si>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</si>
  <si>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</si>
  <si>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</si>
  <si>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</si>
  <si>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</si>
  <si>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</si>
  <si>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</si>
  <si>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</si>
  <si>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</si>
  <si>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</si>
  <si>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</si>
  <si>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</si>
  <si>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</si>
  <si>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</si>
  <si>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</si>
  <si>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</si>
  <si>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</si>
  <si>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</si>
  <si>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</si>
  <si>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</si>
  <si>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</si>
  <si>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</si>
  <si>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</si>
  <si>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</si>
  <si>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</si>
  <si>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</si>
  <si>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</si>
  <si>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</si>
  <si>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</si>
  <si>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</si>
  <si>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</si>
  <si>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</si>
  <si>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</si>
  <si>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</si>
  <si>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</si>
  <si>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</si>
  <si>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</si>
  <si>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</si>
  <si>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</si>
  <si>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</si>
  <si>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</si>
  <si>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</si>
  <si>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</si>
  <si>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</si>
  <si>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</si>
  <si>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</si>
  <si>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</si>
  <si>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</si>
  <si>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</si>
  <si>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</si>
  <si>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</si>
  <si>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</si>
  <si>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</si>
  <si>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</si>
  <si>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</si>
  <si>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</si>
  <si>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</si>
  <si>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</si>
  <si>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</si>
  <si>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</si>
  <si>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</si>
  <si>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</si>
  <si>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</si>
  <si>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</si>
  <si>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</si>
  <si>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</si>
  <si>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</si>
  <si>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</si>
  <si>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</si>
  <si>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</si>
  <si>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</si>
  <si>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</si>
  <si>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</si>
  <si>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</si>
  <si>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</si>
  <si>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</si>
  <si>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</si>
  <si>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</si>
  <si>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</si>
  <si>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</si>
  <si>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</si>
  <si>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</si>
  <si>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</si>
  <si>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</si>
  <si>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</si>
  <si>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</si>
  <si>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</si>
  <si>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</si>
  <si>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</si>
  <si>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</si>
  <si>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</si>
  <si>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</si>
  <si>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</si>
  <si>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</si>
  <si>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</si>
  <si>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</si>
  <si>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</si>
  <si>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</si>
  <si>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</si>
  <si>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</si>
  <si>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</si>
  <si>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</si>
  <si>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</si>
  <si>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</si>
  <si>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</si>
  <si>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</si>
  <si>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</si>
  <si>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</si>
  <si>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</si>
  <si>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</si>
  <si>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</si>
  <si>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</si>
  <si>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</si>
  <si>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</si>
  <si>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</si>
  <si>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</si>
  <si>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</si>
  <si>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</si>
  <si>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</si>
  <si>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</si>
  <si>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</si>
  <si>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</si>
  <si>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</si>
  <si>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</si>
  <si>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</si>
  <si>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</si>
  <si>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</si>
  <si>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</si>
  <si>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</si>
  <si>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</si>
  <si>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</si>
  <si>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</si>
  <si>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</si>
  <si>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</si>
  <si>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</si>
  <si>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</si>
  <si>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</si>
  <si>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</si>
  <si>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</si>
  <si>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</si>
  <si>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</si>
  <si>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</si>
  <si>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</si>
  <si>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</si>
  <si>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</si>
  <si>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</si>
  <si>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</si>
  <si>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</si>
  <si>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</si>
  <si>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</si>
  <si>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</si>
  <si>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</si>
  <si>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</si>
  <si>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</si>
  <si>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</si>
  <si>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</si>
  <si>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</si>
  <si>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</si>
  <si>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</si>
  <si>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</si>
  <si>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</si>
  <si>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</si>
  <si>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</si>
  <si>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</si>
  <si>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</si>
  <si>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</si>
  <si>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</si>
  <si>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</si>
  <si>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</si>
  <si>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</si>
  <si>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</si>
  <si>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</si>
  <si>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</si>
  <si>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</si>
  <si>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</si>
  <si>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</si>
  <si>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</si>
  <si>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</si>
  <si>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</si>
  <si>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</si>
  <si>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</si>
  <si>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</si>
  <si>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</si>
  <si>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</si>
  <si>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</si>
  <si>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</si>
  <si>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</si>
  <si>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</si>
  <si>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</si>
  <si>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</si>
  <si>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</si>
  <si>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</si>
  <si>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</si>
  <si>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</si>
  <si>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</si>
  <si>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</si>
  <si>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</si>
  <si>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</si>
  <si>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</si>
  <si>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</si>
  <si>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</si>
  <si>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</si>
  <si>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</si>
  <si>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</si>
  <si>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</si>
  <si>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</si>
  <si>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</si>
  <si>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</si>
  <si>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</si>
  <si>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</si>
  <si>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</si>
  <si>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</si>
  <si>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</si>
  <si>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</si>
  <si>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</si>
  <si>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</si>
  <si>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</si>
  <si>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</si>
  <si>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</si>
  <si>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</si>
  <si>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</si>
  <si>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</si>
  <si>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</si>
  <si>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</si>
  <si>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</si>
  <si>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</si>
  <si>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</si>
  <si>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</si>
  <si>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</si>
  <si>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</si>
  <si>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</si>
  <si>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</si>
  <si>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</si>
  <si>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</si>
  <si>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</si>
  <si>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</si>
  <si>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</si>
  <si>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</si>
  <si>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</si>
  <si>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</si>
  <si>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</si>
  <si>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</si>
  <si>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</si>
  <si>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</si>
  <si>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</si>
  <si>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</si>
  <si>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</si>
  <si>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</si>
  <si>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</si>
  <si>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</si>
  <si>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</si>
  <si>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</si>
  <si>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</si>
  <si>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</si>
  <si>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</si>
  <si>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</si>
  <si>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</si>
  <si>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</si>
  <si>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</si>
  <si>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</si>
  <si>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</si>
  <si>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</si>
  <si>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</si>
  <si>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</si>
  <si>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</si>
  <si>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</si>
  <si>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</si>
  <si>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</si>
  <si>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</si>
  <si>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</si>
  <si>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</si>
  <si>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</si>
  <si>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</si>
  <si>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</si>
  <si>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</si>
  <si>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</si>
  <si>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</si>
  <si>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</si>
  <si>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</si>
  <si>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</si>
  <si>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</si>
  <si>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</si>
  <si>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</si>
  <si>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</si>
  <si>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</si>
  <si>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</si>
  <si>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</si>
  <si>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</si>
  <si>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</si>
  <si>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</si>
  <si>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</si>
  <si>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</si>
  <si>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</si>
  <si>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</si>
  <si>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</si>
  <si>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</si>
  <si>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</si>
  <si>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</si>
  <si>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</si>
  <si>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</si>
  <si>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</si>
  <si>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</si>
  <si>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</si>
  <si>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</si>
  <si>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</si>
  <si>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</si>
  <si>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</si>
  <si>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</si>
  <si>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</si>
  <si>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</si>
  <si>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</si>
  <si>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</si>
  <si>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</si>
  <si>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</si>
  <si>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</si>
  <si>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</si>
  <si>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</si>
  <si>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</si>
  <si>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</si>
  <si>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</si>
  <si>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</si>
  <si>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</si>
  <si>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</si>
  <si>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</si>
  <si>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</si>
  <si>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</si>
  <si>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</si>
  <si>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</si>
  <si>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</si>
  <si>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</si>
  <si>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</si>
  <si>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</si>
  <si>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</si>
  <si>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</si>
  <si>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</si>
  <si>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</si>
  <si>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</si>
  <si>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</si>
  <si>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</si>
  <si>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</si>
  <si>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</si>
  <si>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</si>
  <si>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</si>
  <si>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</si>
  <si>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</si>
  <si>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</si>
  <si>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</si>
  <si>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</si>
  <si>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</si>
  <si>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</si>
  <si>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</si>
  <si>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</si>
  <si>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</si>
  <si>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</si>
  <si>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</si>
  <si>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</si>
  <si>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</si>
  <si>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</si>
  <si>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</si>
  <si>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</si>
  <si>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</si>
  <si>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</si>
  <si>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</si>
  <si>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</si>
  <si>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</si>
  <si>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</si>
  <si>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</si>
  <si>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</si>
  <si>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</si>
  <si>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</si>
  <si>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</si>
  <si>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</si>
  <si>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</si>
  <si>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</si>
  <si>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</si>
  <si>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</si>
  <si>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</si>
  <si>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</si>
  <si>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</si>
  <si>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</si>
  <si>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</si>
  <si>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</si>
  <si>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</si>
  <si>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</si>
  <si>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</si>
  <si>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</si>
  <si>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</si>
  <si>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</si>
  <si>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</si>
  <si>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</si>
  <si>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</si>
  <si>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</si>
  <si>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</si>
  <si>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</si>
  <si>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</si>
  <si>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</si>
  <si>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</si>
  <si>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</si>
  <si>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</si>
  <si>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</si>
  <si>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</si>
  <si>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</si>
  <si>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</si>
  <si>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</si>
  <si>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</si>
  <si>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</si>
  <si>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</si>
  <si>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</si>
  <si>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</si>
  <si>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</si>
  <si>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</si>
  <si>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</si>
  <si>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</si>
  <si>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</si>
  <si>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</si>
  <si>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</si>
  <si>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</si>
  <si>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</si>
  <si>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</si>
  <si>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</si>
  <si>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</si>
  <si>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</si>
  <si>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</si>
  <si>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</si>
  <si>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</si>
  <si>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</si>
  <si>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</si>
  <si>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</si>
  <si>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</si>
  <si>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</si>
  <si>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</si>
  <si>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</si>
  <si>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</si>
  <si>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</si>
  <si>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</si>
  <si>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</si>
  <si>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</si>
  <si>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</si>
  <si>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</si>
  <si>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</si>
  <si>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</si>
  <si>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</si>
  <si>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</si>
  <si>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</si>
  <si>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</si>
  <si>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</si>
  <si>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</si>
  <si>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</si>
  <si>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</si>
  <si>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</si>
  <si>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</si>
  <si>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</si>
  <si>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</si>
  <si>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</si>
  <si>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</si>
  <si>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</si>
  <si>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</si>
  <si>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</si>
  <si>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</si>
  <si>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</si>
  <si>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</si>
  <si>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</si>
  <si>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</si>
  <si>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</si>
  <si>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</si>
  <si>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</si>
  <si>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</si>
  <si>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</si>
  <si>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</si>
  <si>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</si>
  <si>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</si>
  <si>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</si>
  <si>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</si>
  <si>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</si>
  <si>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</si>
  <si>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</si>
  <si>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</si>
  <si>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</si>
  <si>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</si>
  <si>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</si>
  <si>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</si>
  <si>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</si>
  <si>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</si>
  <si>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</si>
  <si>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</si>
  <si>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</si>
  <si>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</si>
  <si>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</si>
  <si>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</si>
  <si>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</si>
  <si>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</si>
  <si>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</si>
  <si>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</si>
  <si>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</si>
  <si>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</si>
  <si>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</si>
  <si>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</si>
  <si>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</si>
  <si>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</si>
  <si>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</si>
  <si>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</si>
  <si>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</si>
  <si>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</si>
  <si>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</si>
  <si>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</si>
  <si>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</si>
  <si>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</si>
  <si>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</si>
  <si>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</si>
  <si>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</si>
  <si>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</si>
  <si>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</si>
  <si>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</si>
  <si>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</si>
  <si>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</si>
  <si>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</si>
  <si>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</si>
  <si>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</si>
  <si>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</si>
  <si>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</si>
  <si>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</si>
  <si>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</si>
  <si>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</si>
  <si>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</si>
  <si>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</si>
  <si>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</si>
  <si>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</si>
  <si>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</si>
  <si>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</si>
  <si>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</si>
  <si>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</si>
  <si>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</si>
  <si>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</si>
  <si>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</si>
  <si>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</si>
  <si>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</si>
  <si>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</si>
  <si>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</si>
  <si>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</si>
  <si>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</si>
  <si>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</si>
  <si>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</si>
  <si>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</si>
  <si>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</si>
  <si>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</si>
  <si>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</si>
  <si>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</si>
  <si>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</si>
  <si>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</si>
  <si>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</si>
  <si>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</si>
  <si>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</si>
  <si>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</si>
  <si>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</si>
  <si>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</si>
  <si>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</si>
  <si>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</si>
  <si>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</si>
  <si>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</si>
  <si>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</si>
  <si>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</si>
  <si>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</si>
  <si>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</si>
  <si>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</si>
  <si>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</si>
  <si>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</si>
  <si>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</si>
  <si>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</si>
  <si>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</si>
  <si>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</si>
  <si>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</si>
  <si>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</si>
  <si>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</si>
  <si>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</si>
  <si>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</si>
  <si>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</si>
  <si>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</si>
  <si>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</si>
  <si>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</si>
  <si>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</si>
  <si>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</si>
  <si>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</si>
  <si>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</si>
  <si>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</si>
  <si>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</si>
  <si>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</si>
  <si>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</si>
  <si>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</si>
  <si>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</si>
  <si>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</si>
  <si>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</si>
  <si>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</si>
  <si>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</si>
  <si>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</si>
  <si>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</si>
  <si>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</si>
  <si>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</si>
  <si>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</si>
  <si>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</si>
  <si>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</si>
  <si>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</si>
  <si>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</si>
  <si>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</si>
  <si>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</si>
  <si>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</si>
  <si>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</si>
  <si>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</si>
  <si>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</si>
  <si>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</si>
  <si>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</si>
  <si>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</si>
  <si>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</si>
  <si>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</si>
  <si>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</si>
  <si>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</si>
  <si>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</si>
  <si>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</si>
  <si>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</si>
  <si>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</si>
  <si>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</si>
  <si>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</si>
  <si>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</si>
  <si>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</si>
  <si>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</si>
  <si>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</si>
  <si>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</si>
  <si>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</si>
  <si>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</si>
  <si>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</si>
  <si>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</si>
  <si>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</si>
  <si>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</si>
  <si>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</si>
  <si>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</si>
  <si>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</si>
  <si>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</si>
  <si>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</si>
  <si>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</si>
  <si>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</si>
  <si>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</si>
  <si>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</si>
  <si>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</si>
  <si>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</si>
  <si>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</si>
  <si>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</si>
  <si>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</si>
  <si>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</si>
  <si>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</si>
  <si>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</si>
  <si>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</si>
  <si>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</si>
  <si>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</si>
  <si>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</si>
  <si>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</si>
  <si>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</si>
  <si>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</si>
  <si>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</si>
  <si>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</si>
  <si>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</si>
  <si>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</si>
  <si>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</si>
  <si>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</si>
  <si>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</si>
  <si>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</si>
  <si>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</si>
  <si>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</si>
  <si>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</si>
  <si>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</si>
  <si>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</si>
  <si>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</si>
  <si>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</si>
  <si>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</si>
  <si>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</si>
  <si>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</si>
  <si>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</si>
  <si>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</si>
  <si>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</si>
  <si>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</si>
  <si>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</si>
  <si>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</si>
  <si>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</si>
  <si>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</si>
  <si>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</si>
  <si>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</si>
  <si>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</si>
  <si>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</si>
  <si>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</si>
  <si>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</si>
  <si>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</si>
  <si>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</si>
  <si>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</si>
  <si>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</si>
  <si>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</si>
  <si>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</si>
  <si>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</si>
  <si>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</si>
  <si>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</si>
  <si>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</si>
  <si>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</si>
  <si>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</si>
  <si>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</si>
  <si>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</si>
  <si>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</si>
  <si>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</si>
  <si>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</si>
  <si>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</si>
  <si>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</si>
  <si>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</si>
  <si>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</si>
  <si>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</si>
  <si>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</si>
  <si>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</si>
  <si>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</si>
  <si>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</si>
  <si>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</si>
  <si>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</si>
  <si>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</si>
  <si>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</si>
  <si>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</si>
  <si>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</si>
  <si>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</si>
  <si>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</si>
  <si>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</si>
  <si>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</si>
  <si>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</si>
  <si>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</si>
  <si>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</si>
  <si>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</si>
  <si>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</si>
  <si>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</si>
  <si>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</si>
  <si>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</si>
  <si>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</si>
  <si>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</si>
  <si>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</si>
  <si>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</si>
  <si>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</si>
  <si>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</si>
  <si>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</si>
  <si>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</si>
  <si>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</si>
  <si>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</si>
  <si>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</si>
  <si>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</si>
  <si>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</si>
  <si>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</si>
  <si>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</si>
  <si>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</si>
  <si>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</si>
  <si>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</si>
  <si>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</si>
  <si>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</si>
  <si>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</si>
  <si>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</si>
  <si>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</si>
  <si>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</si>
  <si>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</si>
  <si>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</si>
  <si>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</si>
  <si>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</si>
  <si>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</si>
  <si>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</si>
  <si>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</si>
  <si>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</si>
  <si>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</si>
  <si>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</si>
  <si>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</si>
  <si>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</si>
  <si>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</si>
  <si>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</si>
  <si>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</si>
  <si>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</si>
  <si>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</si>
  <si>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</si>
  <si>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</si>
  <si>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</si>
  <si>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</si>
  <si>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</si>
  <si>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</si>
  <si>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</si>
  <si>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</si>
  <si>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</si>
  <si>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</si>
  <si>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</si>
  <si>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</si>
  <si>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</si>
  <si>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</si>
  <si>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</si>
  <si>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</si>
  <si>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</si>
  <si>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</si>
  <si>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</si>
  <si>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</si>
  <si>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</si>
  <si>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</si>
  <si>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</si>
  <si>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</si>
  <si>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</si>
  <si>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</si>
  <si>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</si>
  <si>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</si>
  <si>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</si>
  <si>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</si>
  <si>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</si>
  <si>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</si>
  <si>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</si>
  <si>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</si>
  <si>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</si>
  <si>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</si>
  <si>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</si>
  <si>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</si>
  <si>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</si>
  <si>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</si>
  <si>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</si>
  <si>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</si>
  <si>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</si>
  <si>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</si>
  <si>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</si>
  <si>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</si>
  <si>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</si>
  <si>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</si>
  <si>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</si>
  <si>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</si>
  <si>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</si>
  <si>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</si>
  <si>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</si>
  <si>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</si>
  <si>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</si>
  <si>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</si>
  <si>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</si>
  <si>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</si>
  <si>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</si>
  <si>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</si>
  <si>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</si>
  <si>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</si>
  <si>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</si>
  <si>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</si>
  <si>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</si>
  <si>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</si>
  <si>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</si>
  <si>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</si>
  <si>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</si>
  <si>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</si>
  <si>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</si>
  <si>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</si>
  <si>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</si>
  <si>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</si>
  <si>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</si>
  <si>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</si>
  <si>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</si>
  <si>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</si>
  <si>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</si>
  <si>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</si>
  <si>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</si>
  <si>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</si>
  <si>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</si>
  <si>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</si>
  <si>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</si>
  <si>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</si>
  <si>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</si>
  <si>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</si>
  <si>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</si>
  <si>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</si>
  <si>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</si>
  <si>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</si>
  <si>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</si>
  <si>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</si>
  <si>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</si>
  <si>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</si>
  <si>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</si>
  <si>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</si>
  <si>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</si>
  <si>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</si>
  <si>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</si>
  <si>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</si>
  <si>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</si>
  <si>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</si>
  <si>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</si>
  <si>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</si>
  <si>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</si>
  <si>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</si>
  <si>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</si>
  <si>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</si>
  <si>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</si>
  <si>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</si>
  <si>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</si>
  <si>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</si>
  <si>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</si>
  <si>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</si>
  <si>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</si>
  <si>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</si>
  <si>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</si>
  <si>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</si>
  <si>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</si>
  <si>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</si>
  <si>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</si>
  <si>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</si>
  <si>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</si>
  <si>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</si>
  <si>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</si>
  <si>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</si>
  <si>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</si>
  <si>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</si>
  <si>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</si>
  <si>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</si>
  <si>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</si>
  <si>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</si>
  <si>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</si>
  <si>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</si>
  <si>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</si>
  <si>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</si>
  <si>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</si>
  <si>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</si>
  <si>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</si>
  <si>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</si>
  <si>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</si>
  <si>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</si>
  <si>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</si>
  <si>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</si>
  <si>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</si>
  <si>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</si>
  <si>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</si>
  <si>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</si>
  <si>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</si>
  <si>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</si>
  <si>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</si>
  <si>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</si>
  <si>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</si>
  <si>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</si>
  <si>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</si>
  <si>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</si>
  <si>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</si>
  <si>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</si>
  <si>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</si>
  <si>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</si>
  <si>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</si>
  <si>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</si>
  <si>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</si>
  <si>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</si>
  <si>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</si>
  <si>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</si>
  <si>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</si>
  <si>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</si>
  <si>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</si>
  <si>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</si>
  <si>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</si>
  <si>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</si>
  <si>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</si>
  <si>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</si>
  <si>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</si>
  <si>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</si>
  <si>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</si>
  <si>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</si>
  <si>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</si>
  <si>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</si>
  <si>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</si>
  <si>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</si>
  <si>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</si>
  <si>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</si>
  <si>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</si>
  <si>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</si>
  <si>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</si>
  <si>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</si>
  <si>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</si>
  <si>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</si>
  <si>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</si>
  <si>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</si>
  <si>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</si>
  <si>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</si>
  <si>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</si>
  <si>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</si>
  <si>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</si>
  <si>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</si>
  <si>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</si>
  <si>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</si>
  <si>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</si>
  <si>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</si>
  <si>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</si>
  <si>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</si>
  <si>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</si>
  <si>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</si>
  <si>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</si>
  <si>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</si>
  <si>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</si>
  <si>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</si>
  <si>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</si>
  <si>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</si>
  <si>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</si>
  <si>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</si>
  <si>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</si>
  <si>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</si>
  <si>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</si>
  <si>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</si>
  <si>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</si>
  <si>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</si>
  <si>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</si>
  <si>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</si>
  <si>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</si>
  <si>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</si>
  <si>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</si>
  <si>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</si>
  <si>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</si>
  <si>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</si>
  <si>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</si>
  <si>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</si>
  <si>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</si>
  <si>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</si>
  <si>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</si>
  <si>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</si>
  <si>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</si>
  <si>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</si>
  <si>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</si>
  <si>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</si>
  <si>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</si>
  <si>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</si>
  <si>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</si>
  <si>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</si>
  <si>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</si>
  <si>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</si>
  <si>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</si>
  <si>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</si>
  <si>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</si>
  <si>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</si>
  <si>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</si>
  <si>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</si>
  <si>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</si>
  <si>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</si>
  <si>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</si>
  <si>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</si>
  <si>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</si>
  <si>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</si>
  <si>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</si>
  <si>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</si>
  <si>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</si>
  <si>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</si>
  <si>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</si>
  <si>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</si>
  <si>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</si>
  <si>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</si>
  <si>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</si>
  <si>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</si>
  <si>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</si>
  <si>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</si>
  <si>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</si>
  <si>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</si>
  <si>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</si>
  <si>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</si>
  <si>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</si>
  <si>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</si>
  <si>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</si>
  <si>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</si>
  <si>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</si>
  <si>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</si>
  <si>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</si>
  <si>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</si>
  <si>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</si>
  <si>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</si>
  <si>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</si>
  <si>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</si>
  <si>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</si>
  <si>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</si>
  <si>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</si>
  <si>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</si>
  <si>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</si>
  <si>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</si>
  <si>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</si>
  <si>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</si>
  <si>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</si>
  <si>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</si>
  <si>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</si>
  <si>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</si>
  <si>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</si>
  <si>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</si>
  <si>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</si>
  <si>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</si>
  <si>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</si>
  <si>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</si>
  <si>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</si>
  <si>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</si>
  <si>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</si>
  <si>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</si>
  <si>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</si>
  <si>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</si>
  <si>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</si>
  <si>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</si>
  <si>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</si>
  <si>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</si>
  <si>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</si>
  <si>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</si>
  <si>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</si>
  <si>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</si>
  <si>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</si>
  <si>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</si>
  <si>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</si>
  <si>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</si>
  <si>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</si>
  <si>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</si>
  <si>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</si>
  <si>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</si>
  <si>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</si>
  <si>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</si>
  <si>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</si>
  <si>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</si>
  <si>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</si>
  <si>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</si>
  <si>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</si>
  <si>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</si>
  <si>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</si>
  <si>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</si>
  <si>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</si>
  <si>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</si>
  <si>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</si>
  <si>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</si>
  <si>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</si>
  <si>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</si>
  <si>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</si>
  <si>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</si>
  <si>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</si>
  <si>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</si>
  <si>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</si>
  <si>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</si>
  <si>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</si>
  <si>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</si>
  <si>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</si>
  <si>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</si>
  <si>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</si>
  <si>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</si>
  <si>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</si>
  <si>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</si>
  <si>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</si>
  <si>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</si>
  <si>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</si>
  <si>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</si>
  <si>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</si>
  <si>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</si>
  <si>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</si>
  <si>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</si>
  <si>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</si>
  <si>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</si>
  <si>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</si>
  <si>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</si>
  <si>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</si>
  <si>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</si>
  <si>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</si>
  <si>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</si>
  <si>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</si>
  <si>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</si>
  <si>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</si>
  <si>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</si>
  <si>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</si>
  <si>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</si>
  <si>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</si>
  <si>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</si>
  <si>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</si>
  <si>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</si>
  <si>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</si>
  <si>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</si>
  <si>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</si>
  <si>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</si>
  <si>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</si>
  <si>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</si>
  <si>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</si>
  <si>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</si>
  <si>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</si>
  <si>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</si>
  <si>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</si>
  <si>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</si>
  <si>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</si>
  <si>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</si>
  <si>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</si>
  <si>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</si>
  <si>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</si>
  <si>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</si>
  <si>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</si>
  <si>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</si>
  <si>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</si>
  <si>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</si>
  <si>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</si>
  <si>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</si>
  <si>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</si>
  <si>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</si>
  <si>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</si>
  <si>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</si>
  <si>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</si>
  <si>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</si>
  <si>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</si>
  <si>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</si>
  <si>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</si>
  <si>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</si>
  <si>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</si>
  <si>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</si>
  <si>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</si>
  <si>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</si>
  <si>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</si>
  <si>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</si>
  <si>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</si>
  <si>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</si>
  <si>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</si>
  <si>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</si>
  <si>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</si>
  <si>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</si>
  <si>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</si>
  <si>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</si>
  <si>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</si>
  <si>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</si>
  <si>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</si>
  <si>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</si>
  <si>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</si>
  <si>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</si>
  <si>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</si>
  <si>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</si>
  <si>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</si>
  <si>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</si>
  <si>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</si>
  <si>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</si>
  <si>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</si>
  <si>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</si>
  <si>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</si>
  <si>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</si>
  <si>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</si>
  <si>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</si>
  <si>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</si>
  <si>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</si>
  <si>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</si>
  <si>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</si>
  <si>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</si>
  <si>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</si>
  <si>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</si>
  <si>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</si>
  <si>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</si>
  <si>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</si>
  <si>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</si>
  <si>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</si>
  <si>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</si>
  <si>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</si>
  <si>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</si>
  <si>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</si>
  <si>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</si>
  <si>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</si>
  <si>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</si>
  <si>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</si>
  <si>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</si>
  <si>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</si>
  <si>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</si>
  <si>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</si>
  <si>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</si>
  <si>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</si>
  <si>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</si>
  <si>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</si>
  <si>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</si>
  <si>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</si>
  <si>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</si>
  <si>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</si>
  <si>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</si>
  <si>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</si>
  <si>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</si>
  <si>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</si>
  <si>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</si>
  <si>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</si>
  <si>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</si>
  <si>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</si>
  <si>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</si>
  <si>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</si>
  <si>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</si>
  <si>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</si>
  <si>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</si>
  <si>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</si>
  <si>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</si>
  <si>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</si>
  <si>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</si>
  <si>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</si>
  <si>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</si>
  <si>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</si>
  <si>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</si>
  <si>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</si>
  <si>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</si>
  <si>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</si>
  <si>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</si>
  <si>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</si>
  <si>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</si>
  <si>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</si>
  <si>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</si>
  <si>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</si>
  <si>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</si>
  <si>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</si>
  <si>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</si>
  <si>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</si>
  <si>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</si>
  <si>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</si>
  <si>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</si>
  <si>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</si>
  <si>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</si>
  <si>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</si>
  <si>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</si>
  <si>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</si>
  <si>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</si>
  <si>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</si>
  <si>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</si>
  <si>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</si>
  <si>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</si>
  <si>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</si>
  <si>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</si>
  <si>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</si>
  <si>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</si>
  <si>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</si>
  <si>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</si>
  <si>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</si>
  <si>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</si>
  <si>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</si>
  <si>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</si>
  <si>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</si>
  <si>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</si>
  <si>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</si>
  <si>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</si>
  <si>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</si>
  <si>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</si>
  <si>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</si>
  <si>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</si>
  <si>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</si>
  <si>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</si>
  <si>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</si>
  <si>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</si>
  <si>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</si>
  <si>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</si>
  <si>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</si>
  <si>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</si>
  <si>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</si>
  <si>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</si>
  <si>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</si>
  <si>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</si>
  <si>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</si>
  <si>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</si>
  <si>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</si>
  <si>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</si>
  <si>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</si>
  <si>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</si>
  <si>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</si>
  <si>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</si>
  <si>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</si>
  <si>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</si>
  <si>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</si>
  <si>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</si>
  <si>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</si>
  <si>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</si>
  <si>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</si>
  <si>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</si>
  <si>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</si>
  <si>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</si>
  <si>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</si>
  <si>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</si>
  <si>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</si>
  <si>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</si>
  <si>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</si>
  <si>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</si>
  <si>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</si>
  <si>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</si>
  <si>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</si>
  <si>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</si>
  <si>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</si>
  <si>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</si>
  <si>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</si>
  <si>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</si>
  <si>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</si>
  <si>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</si>
  <si>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</si>
  <si>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</si>
  <si>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</si>
  <si>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</si>
  <si>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</si>
  <si>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</si>
  <si>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</si>
  <si>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</si>
  <si>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</si>
  <si>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</si>
  <si>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</si>
  <si>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</si>
  <si>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</si>
  <si>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</si>
  <si>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</si>
  <si>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</si>
  <si>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</si>
  <si>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</si>
  <si>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</si>
  <si>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</si>
  <si>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</si>
  <si>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</si>
  <si>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</si>
  <si>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</si>
  <si>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</si>
  <si>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</si>
  <si>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</si>
  <si>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</si>
  <si>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</si>
  <si>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</si>
  <si>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</si>
  <si>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</si>
  <si>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</si>
  <si>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</si>
  <si>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</si>
  <si>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</si>
  <si>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</si>
  <si>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</si>
  <si>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</si>
  <si>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</si>
  <si>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</si>
  <si>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</si>
  <si>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</si>
  <si>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</si>
  <si>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</si>
  <si>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</si>
  <si>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</si>
  <si>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</si>
  <si>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</si>
  <si>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</si>
  <si>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</si>
  <si>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</si>
  <si>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</si>
  <si>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</si>
  <si>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</si>
  <si>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</si>
  <si>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</si>
  <si>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</si>
  <si>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</si>
  <si>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</si>
  <si>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</si>
  <si>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</si>
  <si>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</si>
  <si>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</si>
  <si>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</si>
  <si>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</si>
  <si>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</si>
  <si>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</si>
  <si>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</si>
  <si>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</si>
  <si>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</si>
  <si>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</si>
  <si>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</si>
  <si>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</si>
  <si>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</si>
  <si>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</si>
  <si>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</si>
  <si>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</si>
  <si>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</si>
  <si>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</si>
  <si>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</si>
  <si>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</si>
  <si>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</si>
  <si>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</si>
  <si>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</si>
  <si>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</si>
  <si>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</si>
  <si>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</si>
  <si>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</si>
  <si>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</si>
  <si>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</si>
  <si>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</si>
  <si>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</si>
  <si>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</si>
  <si>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</si>
  <si>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</si>
  <si>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</si>
  <si>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</si>
  <si>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</si>
  <si>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</si>
  <si>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</si>
  <si>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</si>
  <si>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</si>
  <si>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</si>
  <si>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</si>
  <si>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</si>
  <si>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</si>
  <si>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</si>
  <si>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</si>
  <si>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</si>
  <si>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</si>
  <si>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</si>
  <si>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</si>
  <si>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</si>
  <si>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</si>
  <si>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</si>
  <si>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</si>
  <si>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</si>
  <si>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</si>
  <si>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</si>
  <si>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</si>
  <si>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</si>
  <si>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</si>
  <si>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</si>
  <si>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</si>
  <si>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</si>
  <si>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</si>
  <si>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</si>
  <si>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</si>
  <si>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</si>
  <si>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</si>
  <si>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</si>
  <si>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</si>
  <si>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</si>
  <si>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</si>
  <si>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</si>
  <si>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</si>
  <si>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</si>
  <si>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</si>
  <si>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</si>
  <si>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</si>
  <si>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</si>
  <si>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</si>
  <si>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</si>
  <si>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</si>
  <si>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</si>
  <si>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</si>
  <si>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</si>
  <si>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</si>
  <si>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</si>
  <si>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</si>
  <si>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</si>
  <si>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</si>
  <si>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</si>
  <si>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</si>
  <si>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</si>
  <si>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</si>
  <si>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</si>
  <si>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</si>
  <si>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</si>
  <si>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</si>
  <si>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</si>
  <si>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</si>
  <si>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</si>
  <si>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</si>
  <si>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</si>
  <si>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</si>
  <si>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</si>
  <si>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</si>
  <si>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</si>
  <si>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</si>
  <si>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</si>
  <si>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</si>
  <si>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</si>
  <si>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</si>
  <si>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</si>
  <si>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</si>
  <si>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</si>
  <si>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</si>
  <si>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</si>
  <si>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</si>
  <si>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</si>
  <si>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</si>
  <si>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</si>
  <si>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</si>
  <si>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</si>
  <si>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</si>
  <si>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</si>
  <si>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</si>
  <si>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</si>
  <si>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</si>
  <si>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</si>
  <si>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</si>
  <si>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</si>
  <si>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</si>
  <si>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</si>
  <si>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</si>
  <si>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</si>
  <si>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</si>
  <si>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</si>
  <si>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</si>
  <si>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</si>
  <si>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</si>
  <si>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</si>
  <si>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</si>
  <si>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</si>
  <si>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</si>
  <si>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</si>
  <si>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</si>
  <si>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</si>
  <si>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</si>
  <si>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</si>
  <si>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</si>
  <si>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</si>
  <si>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</si>
  <si>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</si>
  <si>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</si>
  <si>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</si>
  <si>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</si>
  <si>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</si>
  <si>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</si>
  <si>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</si>
  <si>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</si>
  <si>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</si>
  <si>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</si>
  <si>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</si>
  <si>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</si>
  <si>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</si>
  <si>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</si>
  <si>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</si>
  <si>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</si>
  <si>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</si>
  <si>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</si>
  <si>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</si>
  <si>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</si>
  <si>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</si>
  <si>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</si>
  <si>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</si>
  <si>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</si>
  <si>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</si>
  <si>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</si>
  <si>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</si>
  <si>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</si>
  <si>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</si>
  <si>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</si>
  <si>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</si>
  <si>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</si>
  <si>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</si>
  <si>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</si>
  <si>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</si>
  <si>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</si>
  <si>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</si>
  <si>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</si>
  <si>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</si>
  <si>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</si>
  <si>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</si>
  <si>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</si>
  <si>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</si>
  <si>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</si>
  <si>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</si>
  <si>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</si>
  <si>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</si>
  <si>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</si>
  <si>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</si>
  <si>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</si>
  <si>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</si>
  <si>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</si>
  <si>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</si>
  <si>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</si>
  <si>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</si>
  <si>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</si>
  <si>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</si>
  <si>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</si>
  <si>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</si>
  <si>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</si>
  <si>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</si>
  <si>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</si>
  <si>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</si>
  <si>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</si>
  <si>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</si>
  <si>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</si>
  <si>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</si>
  <si>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</si>
  <si>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</si>
  <si>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</si>
  <si>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</si>
  <si>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</si>
  <si>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</si>
  <si>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</si>
  <si>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</si>
  <si>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</si>
  <si>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</si>
  <si>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</si>
  <si>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</si>
  <si>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</si>
  <si>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</si>
  <si>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</si>
  <si>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</si>
  <si>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</si>
  <si>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</si>
  <si>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</si>
  <si>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</si>
  <si>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</si>
  <si>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</si>
  <si>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</si>
  <si>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</si>
  <si>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</si>
  <si>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</si>
  <si>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</si>
  <si>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</si>
  <si>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</si>
  <si>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</si>
  <si>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</si>
  <si>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</si>
  <si>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</si>
  <si>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</si>
  <si>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</si>
  <si>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</si>
  <si>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</si>
  <si>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</si>
  <si>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</si>
  <si>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</si>
  <si>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</si>
  <si>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</si>
  <si>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</si>
  <si>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</si>
  <si>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</si>
  <si>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</si>
  <si>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</si>
  <si>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</si>
  <si>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</si>
  <si>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</si>
  <si>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</si>
  <si>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</si>
  <si>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</si>
  <si>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</si>
  <si>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</si>
  <si>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</si>
  <si>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</si>
  <si>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</si>
  <si>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</si>
  <si>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</si>
  <si>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</si>
  <si>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</si>
  <si>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</si>
  <si>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</si>
  <si>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</si>
  <si>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</si>
  <si>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</si>
  <si>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</si>
  <si>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</si>
  <si>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</si>
  <si>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</si>
  <si>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</si>
  <si>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</si>
  <si>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</si>
  <si>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</si>
  <si>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</si>
  <si>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</si>
  <si>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</si>
  <si>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</si>
  <si>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</si>
  <si>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</si>
  <si>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</si>
  <si>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</si>
  <si>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</si>
  <si>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</si>
  <si>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</si>
  <si>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</si>
  <si>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</si>
  <si>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</si>
  <si>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</si>
  <si>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</si>
  <si>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</si>
  <si>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</si>
  <si>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</si>
  <si>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</si>
  <si>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</si>
  <si>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</si>
  <si>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</si>
  <si>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</si>
  <si>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</si>
  <si>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</si>
  <si>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</si>
  <si>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</si>
  <si>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</si>
  <si>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</si>
  <si>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</si>
  <si>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</si>
  <si>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</si>
  <si>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</si>
  <si>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</si>
  <si>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</si>
  <si>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</si>
  <si>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</si>
  <si>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</si>
  <si>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</si>
  <si>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</si>
  <si>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</si>
  <si>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</si>
  <si>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</si>
  <si>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</si>
  <si>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</si>
  <si>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</si>
  <si>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</si>
  <si>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</si>
  <si>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</si>
  <si>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</si>
  <si>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</si>
  <si>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</si>
  <si>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</si>
  <si>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</si>
  <si>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</si>
  <si>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</si>
  <si>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</si>
  <si>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</si>
  <si>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</si>
  <si>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</si>
  <si>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</si>
  <si>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</si>
  <si>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</si>
  <si>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</si>
  <si>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</si>
  <si>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</si>
  <si>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</si>
  <si>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</si>
  <si>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</si>
  <si>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</si>
  <si>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</si>
  <si>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</si>
  <si>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</si>
  <si>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</si>
  <si>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</si>
  <si>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</si>
  <si>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</si>
  <si>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</si>
  <si>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</si>
  <si>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</si>
  <si>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</si>
  <si>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</si>
  <si>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</si>
  <si>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</si>
  <si>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</si>
  <si>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</si>
  <si>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</si>
  <si>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</si>
  <si>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</si>
  <si>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</si>
  <si>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</si>
  <si>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</si>
  <si>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</si>
  <si>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</si>
  <si>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</si>
  <si>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</si>
  <si>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</si>
  <si>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</si>
  <si>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</si>
  <si>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</si>
  <si>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</si>
  <si>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</si>
  <si>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</si>
  <si>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</si>
  <si>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</si>
  <si>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</si>
  <si>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</si>
  <si>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</si>
  <si>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</si>
  <si>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</si>
  <si>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</si>
  <si>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</si>
  <si>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</si>
  <si>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</si>
  <si>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</si>
  <si>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</si>
  <si>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</si>
  <si>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</si>
  <si>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</si>
  <si>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</si>
  <si>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</si>
  <si>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</si>
  <si>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</si>
  <si>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</si>
  <si>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</si>
  <si>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</si>
  <si>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</si>
  <si>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</si>
  <si>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</si>
  <si>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</si>
  <si>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</si>
  <si>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</si>
  <si>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</si>
  <si>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</si>
  <si>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</si>
  <si>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</si>
  <si>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</si>
  <si>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</si>
  <si>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</si>
  <si>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</si>
  <si>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</si>
  <si>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</si>
  <si>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</si>
  <si>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</si>
  <si>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</si>
  <si>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</si>
  <si>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</si>
  <si>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</si>
  <si>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</si>
  <si>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</si>
  <si>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</si>
  <si>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</si>
  <si>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</si>
  <si>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</si>
  <si>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</si>
  <si>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</si>
  <si>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</si>
  <si>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</si>
  <si>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</si>
  <si>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</si>
  <si>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</si>
  <si>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</si>
  <si>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</si>
  <si>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</si>
  <si>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</si>
  <si>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</si>
  <si>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</si>
  <si>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</si>
  <si>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</si>
  <si>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</si>
  <si>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</si>
  <si>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</si>
  <si>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</si>
  <si>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</si>
  <si>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</si>
  <si>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</si>
  <si>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</si>
  <si>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</si>
  <si>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</si>
  <si>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</si>
  <si>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</si>
  <si>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</si>
  <si>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</si>
  <si>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</si>
  <si>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</si>
  <si>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</si>
  <si>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</si>
  <si>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</si>
  <si>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</si>
  <si>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</si>
  <si>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</si>
  <si>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</si>
  <si>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</si>
  <si>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</si>
  <si>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</si>
  <si>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</si>
  <si>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</si>
  <si>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</si>
  <si>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</si>
  <si>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</si>
  <si>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</si>
  <si>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</si>
  <si>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</si>
  <si>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</si>
  <si>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</si>
  <si>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</si>
  <si>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</si>
  <si>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</si>
  <si>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</si>
  <si>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</si>
  <si>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</si>
  <si>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</si>
  <si>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</si>
  <si>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</si>
  <si>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</si>
  <si>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</si>
  <si>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</si>
  <si>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</si>
  <si>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</si>
  <si>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</si>
  <si>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</si>
  <si>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</si>
  <si>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</si>
  <si>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</si>
  <si>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</si>
  <si>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</si>
  <si>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</si>
  <si>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</si>
  <si>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</si>
  <si>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</si>
  <si>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</si>
  <si>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</si>
  <si>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</si>
  <si>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</si>
  <si>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</si>
  <si>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</si>
  <si>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</si>
  <si>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</si>
  <si>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</si>
  <si>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</si>
  <si>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</si>
  <si>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</si>
  <si>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</si>
  <si>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</si>
  <si>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</si>
  <si>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</si>
  <si>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</si>
  <si>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</si>
  <si>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</si>
  <si>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</si>
  <si>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</si>
  <si>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</si>
  <si>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</si>
  <si>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</si>
  <si>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</si>
  <si>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</si>
  <si>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</si>
  <si>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</si>
  <si>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</si>
  <si>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</si>
  <si>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</si>
  <si>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</si>
  <si>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</si>
  <si>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</si>
  <si>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</si>
  <si>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</si>
  <si>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</si>
  <si>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</si>
  <si>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</si>
  <si>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</si>
  <si>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</si>
  <si>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</si>
  <si>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</si>
  <si>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</si>
  <si>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</si>
  <si>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</si>
  <si>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</si>
  <si>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</si>
  <si>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</si>
  <si>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</si>
  <si>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</si>
  <si>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</si>
  <si>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</si>
  <si>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</si>
  <si>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</si>
  <si>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</si>
  <si>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</si>
  <si>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</si>
  <si>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</si>
  <si>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</si>
  <si>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</si>
  <si>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</si>
  <si>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</si>
  <si>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</si>
  <si>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</si>
  <si>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</si>
  <si>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</si>
  <si>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</si>
  <si>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</si>
  <si>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</si>
  <si>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</si>
  <si>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</si>
  <si>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</si>
  <si>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</si>
  <si>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</si>
  <si>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</si>
  <si>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</si>
  <si>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</si>
  <si>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</si>
  <si>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</si>
  <si>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</si>
  <si>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</si>
  <si>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</si>
  <si>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</si>
  <si>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</si>
  <si>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</si>
  <si>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</si>
  <si>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</si>
  <si>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</si>
  <si>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</si>
  <si>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</si>
  <si>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</si>
  <si>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</si>
  <si>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</si>
  <si>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</si>
  <si>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</si>
  <si>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</si>
  <si>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</si>
  <si>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</si>
  <si>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</si>
  <si>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</si>
  <si>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</si>
  <si>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</si>
  <si>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</si>
  <si>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</si>
  <si>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</si>
  <si>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</si>
  <si>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</si>
  <si>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</si>
  <si>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</si>
  <si>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</si>
  <si>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</si>
  <si>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</si>
  <si>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</si>
  <si>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</si>
  <si>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</si>
  <si>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</si>
  <si>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</si>
  <si>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</si>
  <si>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</si>
  <si>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</si>
  <si>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</si>
  <si>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</si>
  <si>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</si>
  <si>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</si>
  <si>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</si>
  <si>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</si>
  <si>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</si>
  <si>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</si>
  <si>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</si>
  <si>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</si>
  <si>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</si>
  <si>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</si>
  <si>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</si>
  <si>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</si>
  <si>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</si>
  <si>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</si>
  <si>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</si>
  <si>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</si>
  <si>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</si>
  <si>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</si>
  <si>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</si>
  <si>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</si>
  <si>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</si>
  <si>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</si>
  <si>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</si>
  <si>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</si>
  <si>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</si>
  <si>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</si>
  <si>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</si>
  <si>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</si>
  <si>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</si>
  <si>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</si>
  <si>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</si>
  <si>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</si>
  <si>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</si>
  <si>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</si>
  <si>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</si>
  <si>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</si>
  <si>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</si>
  <si>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</si>
  <si>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</si>
  <si>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</si>
  <si>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</si>
  <si>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</si>
  <si>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</si>
  <si>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</si>
  <si>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</si>
  <si>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</si>
  <si>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</si>
  <si>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</si>
  <si>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</si>
  <si>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</si>
  <si>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</si>
  <si>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</si>
  <si>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</si>
  <si>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</si>
  <si>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</si>
  <si>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</si>
  <si>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</si>
  <si>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</si>
  <si>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</si>
  <si>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</si>
  <si>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</si>
  <si>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</si>
  <si>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</si>
  <si>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</si>
  <si>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</si>
  <si>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</si>
  <si>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</si>
  <si>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</si>
  <si>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</si>
  <si>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</si>
  <si>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</si>
  <si>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</si>
  <si>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</si>
  <si>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</si>
  <si>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</si>
  <si>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</si>
  <si>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</si>
  <si>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</si>
  <si>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</si>
  <si>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</si>
  <si>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</si>
  <si>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</si>
  <si>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</si>
  <si>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</si>
  <si>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</si>
  <si>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</si>
  <si>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</si>
  <si>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</si>
  <si>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</si>
  <si>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</si>
  <si>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</si>
  <si>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</si>
  <si>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</si>
  <si>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</si>
  <si>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</si>
  <si>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</si>
  <si>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</si>
  <si>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</si>
  <si>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</si>
  <si>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</si>
  <si>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</si>
  <si>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</si>
  <si>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</si>
  <si>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</si>
  <si>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</si>
  <si>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</si>
  <si>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</si>
  <si>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</si>
  <si>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</si>
  <si>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</si>
  <si>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</si>
  <si>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</si>
  <si>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</si>
  <si>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</si>
  <si>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</si>
  <si>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</si>
  <si>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</si>
  <si>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</si>
  <si>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</si>
  <si>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</si>
  <si>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</si>
  <si>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</si>
  <si>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</si>
  <si>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</si>
  <si>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</si>
  <si>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</si>
  <si>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</si>
  <si>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</si>
  <si>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</si>
  <si>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</si>
  <si>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</si>
  <si>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</si>
  <si>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</si>
  <si>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</si>
  <si>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</si>
  <si>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</si>
  <si>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</si>
  <si>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</si>
  <si>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</si>
  <si>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</si>
  <si>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</si>
  <si>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</si>
  <si>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</si>
  <si>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</si>
  <si>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</si>
  <si>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</si>
  <si>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</si>
  <si>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</si>
  <si>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</si>
  <si>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</si>
  <si>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</si>
  <si>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</si>
  <si>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</si>
  <si>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</si>
  <si>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</si>
  <si>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</si>
  <si>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</si>
  <si>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</si>
  <si>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</si>
  <si>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</si>
  <si>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</si>
  <si>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</si>
  <si>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</si>
  <si>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</si>
  <si>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</si>
  <si>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</si>
  <si>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</si>
  <si>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</si>
  <si>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</si>
  <si>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</si>
  <si>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</si>
  <si>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</si>
  <si>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</si>
  <si>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</si>
  <si>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</si>
  <si>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</si>
  <si>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</si>
  <si>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</si>
  <si>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</si>
  <si>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</si>
  <si>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</si>
  <si>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</si>
  <si>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</si>
  <si>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</si>
  <si>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</si>
  <si>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</si>
  <si>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</si>
  <si>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</si>
  <si>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</si>
  <si>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</si>
  <si>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</si>
  <si>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</si>
  <si>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</si>
  <si>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</si>
  <si>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</si>
  <si>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</si>
  <si>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</si>
  <si>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</si>
  <si>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</si>
  <si>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</si>
  <si>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</si>
  <si>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</si>
  <si>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</si>
  <si>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</si>
  <si>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</si>
  <si>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</si>
  <si>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</si>
  <si>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</si>
  <si>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</si>
  <si>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</si>
  <si>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</si>
  <si>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</si>
  <si>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</si>
  <si>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</si>
  <si>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</si>
  <si>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</si>
  <si>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</si>
  <si>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</si>
  <si>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</si>
  <si>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</si>
  <si>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</si>
  <si>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</si>
  <si>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</si>
  <si>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</si>
  <si>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</si>
  <si>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</si>
  <si>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</si>
  <si>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</si>
  <si>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</si>
  <si>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</si>
  <si>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</si>
  <si>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</si>
  <si>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</si>
  <si>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</si>
  <si>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</si>
  <si>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</si>
  <si>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</si>
  <si>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</si>
  <si>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</si>
  <si>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</si>
  <si>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</si>
  <si>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</si>
  <si>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</si>
  <si>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</si>
  <si>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</si>
  <si>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</si>
  <si>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</si>
  <si>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</si>
  <si>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</si>
  <si>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</si>
  <si>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</si>
  <si>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</si>
  <si>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</si>
  <si>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</si>
  <si>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</si>
  <si>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</si>
  <si>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</si>
  <si>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</si>
  <si>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</si>
  <si>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</si>
  <si>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</si>
  <si>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</si>
  <si>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</si>
  <si>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</si>
  <si>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</si>
  <si>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</si>
  <si>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</si>
  <si>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</si>
  <si>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</si>
  <si>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</si>
  <si>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</si>
  <si>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</si>
  <si>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</si>
  <si>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</si>
  <si>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</si>
  <si>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</si>
  <si>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</si>
  <si>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</si>
  <si>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</si>
  <si>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</si>
  <si>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</si>
  <si>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</si>
  <si>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</si>
  <si>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</si>
  <si>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</si>
  <si>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</si>
  <si>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</si>
  <si>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</si>
  <si>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</si>
  <si>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</si>
  <si>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</si>
  <si>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</si>
  <si>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</si>
  <si>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</si>
  <si>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</si>
  <si>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</si>
  <si>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</si>
  <si>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</si>
  <si>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</si>
  <si>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</si>
  <si>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</si>
  <si>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</si>
  <si>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</si>
  <si>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</si>
  <si>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</si>
  <si>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</si>
  <si>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</si>
  <si>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</si>
  <si>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</si>
  <si>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</si>
  <si>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</si>
  <si>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</si>
  <si>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</si>
  <si>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</si>
  <si>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</si>
  <si>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</si>
  <si>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</si>
  <si>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</si>
  <si>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</si>
  <si>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</si>
  <si>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</si>
  <si>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</si>
  <si>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</si>
  <si>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</si>
  <si>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</si>
  <si>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</si>
  <si>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</si>
  <si>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</si>
  <si>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</si>
  <si>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</si>
  <si>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</si>
  <si>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</si>
  <si>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</si>
  <si>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</si>
  <si>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</si>
  <si>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</si>
  <si>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</si>
  <si>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</si>
  <si>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</si>
  <si>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</si>
  <si>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</si>
  <si>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</si>
  <si>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</si>
  <si>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</si>
  <si>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</si>
  <si>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</si>
  <si>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</si>
  <si>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</si>
  <si>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</si>
  <si>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</si>
  <si>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</si>
  <si>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</si>
  <si>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</si>
  <si>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</si>
  <si>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</si>
  <si>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</si>
  <si>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</si>
  <si>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</si>
  <si>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</si>
  <si>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</si>
  <si>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</si>
  <si>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</si>
  <si>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</si>
  <si>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</si>
  <si>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</si>
  <si>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</si>
  <si>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</si>
  <si>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</si>
  <si>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</si>
  <si>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</si>
  <si>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</si>
  <si>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</si>
  <si>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</si>
  <si>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</si>
  <si>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</si>
  <si>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</si>
  <si>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</si>
  <si>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</si>
  <si>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</si>
  <si>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</si>
  <si>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</si>
  <si>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</si>
  <si>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</si>
  <si>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</si>
  <si>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</si>
  <si>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</si>
  <si>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</si>
  <si>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</si>
  <si>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</si>
  <si>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</si>
  <si>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</si>
  <si>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</si>
  <si>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</si>
  <si>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</si>
  <si>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</si>
  <si>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</si>
  <si>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</si>
  <si>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</si>
  <si>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</si>
  <si>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</si>
  <si>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</si>
  <si>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</si>
  <si>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</si>
  <si>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</si>
  <si>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</si>
  <si>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</si>
  <si>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</si>
  <si>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</si>
  <si>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</si>
  <si>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</si>
  <si>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</si>
  <si>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</si>
  <si>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</si>
  <si>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</si>
  <si>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</si>
  <si>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</si>
  <si>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</si>
  <si>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</si>
  <si>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</si>
  <si>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</si>
  <si>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</si>
  <si>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</si>
  <si>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</si>
  <si>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</si>
  <si>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</si>
  <si>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</si>
  <si>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</si>
  <si>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</si>
  <si>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</si>
  <si>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</si>
  <si>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</si>
  <si>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</si>
  <si>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</si>
  <si>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</si>
  <si>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</si>
  <si>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</si>
  <si>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</si>
  <si>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</si>
  <si>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</si>
  <si>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</si>
  <si>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</si>
  <si>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</si>
  <si>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</si>
  <si>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</si>
  <si>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</si>
  <si>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</si>
  <si>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</si>
  <si>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</si>
  <si>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</si>
  <si>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</si>
  <si>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</si>
  <si>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</si>
  <si>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</si>
  <si>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</si>
  <si>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</si>
  <si>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</si>
  <si>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</si>
  <si>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</si>
  <si>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</si>
  <si>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</si>
  <si>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</si>
  <si>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</si>
  <si>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</si>
  <si>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</si>
  <si>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</si>
  <si>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</si>
  <si>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</si>
  <si>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</si>
  <si>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</si>
  <si>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</si>
  <si>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</si>
  <si>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</si>
  <si>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</si>
  <si>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</si>
  <si>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</si>
  <si>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</si>
  <si>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</si>
  <si>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</si>
  <si>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</si>
  <si>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</si>
  <si>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</si>
  <si>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</si>
  <si>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</si>
  <si>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</si>
  <si>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</si>
  <si>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</si>
  <si>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</si>
  <si>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</si>
  <si>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</si>
  <si>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</si>
  <si>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</si>
  <si>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</si>
  <si>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</si>
  <si>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</si>
  <si>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</si>
  <si>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</si>
  <si>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</si>
  <si>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</si>
  <si>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</si>
  <si>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</si>
  <si>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</si>
  <si>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</si>
  <si>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</si>
  <si>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</si>
  <si>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</si>
  <si>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</si>
  <si>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</si>
  <si>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</si>
  <si>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</si>
  <si>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</si>
  <si>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</si>
  <si>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</si>
  <si>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</si>
  <si>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</si>
  <si>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</si>
  <si>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</si>
  <si>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</si>
  <si>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</si>
  <si>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</si>
  <si>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</si>
  <si>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</si>
  <si>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</si>
  <si>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</si>
  <si>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</si>
  <si>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</si>
  <si>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</si>
  <si>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</si>
  <si>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</si>
  <si>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</si>
  <si>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</si>
  <si>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</si>
  <si>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</si>
  <si>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</si>
  <si>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</si>
  <si>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</si>
  <si>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</si>
  <si>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</si>
  <si>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</si>
  <si>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</si>
  <si>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</si>
  <si>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</si>
  <si>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</si>
  <si>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</si>
  <si>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</si>
  <si>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</si>
  <si>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</si>
  <si>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</si>
  <si>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</si>
  <si>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</si>
  <si>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</si>
  <si>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</si>
  <si>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</si>
  <si>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</si>
  <si>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</si>
  <si>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</si>
  <si>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</si>
  <si>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</si>
  <si>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</si>
  <si>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</si>
  <si>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</si>
  <si>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</si>
  <si>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</si>
  <si>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</si>
  <si>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</si>
  <si>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</si>
  <si>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</si>
  <si>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</si>
  <si>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</si>
  <si>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</si>
  <si>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</si>
  <si>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</si>
  <si>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</si>
  <si>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</si>
  <si>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</si>
  <si>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</si>
  <si>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</si>
  <si>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</si>
  <si>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</si>
  <si>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</si>
  <si>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</si>
  <si>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</si>
  <si>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</si>
  <si>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</si>
  <si>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</si>
  <si>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</si>
  <si>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</si>
  <si>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</si>
  <si>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</si>
  <si>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</si>
  <si>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</si>
  <si>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</si>
  <si>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</si>
  <si>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</si>
  <si>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</si>
  <si>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</si>
  <si>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</si>
  <si>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</si>
  <si>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</si>
  <si>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</si>
  <si>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</si>
  <si>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</si>
  <si>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</si>
  <si>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</si>
  <si>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</si>
  <si>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</si>
  <si>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</si>
  <si>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</si>
  <si>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</si>
  <si>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</si>
  <si>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</si>
  <si>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</si>
  <si>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</si>
  <si>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</si>
  <si>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</si>
  <si>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</si>
  <si>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</si>
  <si>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</si>
  <si>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</si>
  <si>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</si>
  <si>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</si>
  <si>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</si>
  <si>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</si>
  <si>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</si>
  <si>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</si>
  <si>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</si>
  <si>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</si>
  <si>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</si>
  <si>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</si>
  <si>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</si>
  <si>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</si>
  <si>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</si>
  <si>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</si>
  <si>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</si>
  <si>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</si>
  <si>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</si>
  <si>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</si>
  <si>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</si>
  <si>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</si>
  <si>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</si>
  <si>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</si>
  <si>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</si>
  <si>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</si>
  <si>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</si>
  <si>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</si>
  <si>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</si>
  <si>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</si>
  <si>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</si>
  <si>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</si>
  <si>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</si>
  <si>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</si>
  <si>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</si>
  <si>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</si>
  <si>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</si>
  <si>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</si>
  <si>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</si>
  <si>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</si>
  <si>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</si>
  <si>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</si>
  <si>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</si>
  <si>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</si>
  <si>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</si>
  <si>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</si>
  <si>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</si>
  <si>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</si>
  <si>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</si>
  <si>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</si>
  <si>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</si>
  <si>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</si>
  <si>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</si>
  <si>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</si>
  <si>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</si>
  <si>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</si>
  <si>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</si>
  <si>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</si>
  <si>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</si>
  <si>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</si>
  <si>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</si>
  <si>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</si>
  <si>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</si>
  <si>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</si>
  <si>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</si>
  <si>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</si>
  <si>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</si>
  <si>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</si>
  <si>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</si>
  <si>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</si>
  <si>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</si>
  <si>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</si>
  <si>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</si>
  <si>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</si>
  <si>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</si>
  <si>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</si>
  <si>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</si>
  <si>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</si>
  <si>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</si>
  <si>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</si>
  <si>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</si>
  <si>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</si>
  <si>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</si>
  <si>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</si>
  <si>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</si>
  <si>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</si>
  <si>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</si>
  <si>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</si>
  <si>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</si>
  <si>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</si>
  <si>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</si>
  <si>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</si>
  <si>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</si>
  <si>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</si>
  <si>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</si>
  <si>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</si>
  <si>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</si>
  <si>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</si>
  <si>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</si>
  <si>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</si>
  <si>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</si>
  <si>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</si>
  <si>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</si>
  <si>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</si>
  <si>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</si>
  <si>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</si>
  <si>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</si>
  <si>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</si>
  <si>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</si>
  <si>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</si>
  <si>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</si>
  <si>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</si>
  <si>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</si>
  <si>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</si>
  <si>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</si>
  <si>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</si>
  <si>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</si>
  <si>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</si>
  <si>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</si>
  <si>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</si>
  <si>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</si>
  <si>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</si>
  <si>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</si>
  <si>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</si>
  <si>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</si>
  <si>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</si>
  <si>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</si>
  <si>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</si>
  <si>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</si>
  <si>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</si>
  <si>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</si>
  <si>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</si>
  <si>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</si>
  <si>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</si>
  <si>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</si>
  <si>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</si>
  <si>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</si>
  <si>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</si>
  <si>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</si>
  <si>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</si>
  <si>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</si>
  <si>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</si>
  <si>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</si>
  <si>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</si>
  <si>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</si>
  <si>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</si>
  <si>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</si>
  <si>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</si>
  <si>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</si>
  <si>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</si>
  <si>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</si>
  <si>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</si>
  <si>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</si>
  <si>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</si>
  <si>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</si>
  <si>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</si>
  <si>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</si>
  <si>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</si>
  <si>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</si>
  <si>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</si>
  <si>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</si>
  <si>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</si>
  <si>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</si>
  <si>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</si>
  <si>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</si>
  <si>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</si>
  <si>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</si>
  <si>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</si>
  <si>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</si>
  <si>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</si>
  <si>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</si>
  <si>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</si>
  <si>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</si>
  <si>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</si>
  <si>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</si>
  <si>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</si>
  <si>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</si>
  <si>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</si>
  <si>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</si>
  <si>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</si>
  <si>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</si>
  <si>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</si>
  <si>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</si>
  <si>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</si>
  <si>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</si>
  <si>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</si>
  <si>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</si>
  <si>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</si>
  <si>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</si>
  <si>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</si>
  <si>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</si>
  <si>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</si>
  <si>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</si>
  <si>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</si>
  <si>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</si>
  <si>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</si>
  <si>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</si>
  <si>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</si>
  <si>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</si>
  <si>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</si>
  <si>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</si>
  <si>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</si>
  <si>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</si>
  <si>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</si>
  <si>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</si>
  <si>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</si>
  <si>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</si>
  <si>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</si>
  <si>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</si>
  <si>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</si>
  <si>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</si>
  <si>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</si>
  <si>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</si>
  <si>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</si>
  <si>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</si>
  <si>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</si>
  <si>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</si>
  <si>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</si>
  <si>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</si>
  <si>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</si>
  <si>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</si>
  <si>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</si>
  <si>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</si>
  <si>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</si>
  <si>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</si>
  <si>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</si>
  <si>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</si>
  <si>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</si>
  <si>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</si>
  <si>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</si>
  <si>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</si>
  <si>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</si>
  <si>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</si>
  <si>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</si>
  <si>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</si>
  <si>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</si>
  <si>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</si>
  <si>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</si>
  <si>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</si>
  <si>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</si>
  <si>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</si>
  <si>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</si>
  <si>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</si>
  <si>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</si>
  <si>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</si>
  <si>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</si>
  <si>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</si>
  <si>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</si>
  <si>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</si>
  <si>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</si>
  <si>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</si>
  <si>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</si>
  <si>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</si>
  <si>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</si>
  <si>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</si>
  <si>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</si>
  <si>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</si>
  <si>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</si>
  <si>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</si>
  <si>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</si>
  <si>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</si>
  <si>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</si>
  <si>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</si>
  <si>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</si>
  <si>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</si>
  <si>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</si>
  <si>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</si>
  <si>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</si>
  <si>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</si>
  <si>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</si>
  <si>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</si>
  <si>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</si>
  <si>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</si>
  <si>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</si>
  <si>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</si>
  <si>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</si>
  <si>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</si>
  <si>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</si>
  <si>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</si>
  <si>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</si>
  <si>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</si>
  <si>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</si>
  <si>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</si>
  <si>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</si>
  <si>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</si>
  <si>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</si>
  <si>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</si>
  <si>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</si>
  <si>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</si>
  <si>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</si>
  <si>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</si>
  <si>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</si>
  <si>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</si>
  <si>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</si>
  <si>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</si>
  <si>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</si>
  <si>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</si>
  <si>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</si>
  <si>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</si>
  <si>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</si>
  <si>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</si>
  <si>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</si>
  <si>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</si>
  <si>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</si>
  <si>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</si>
  <si>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</si>
  <si>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</si>
  <si>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</si>
  <si>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</si>
  <si>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</si>
  <si>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</si>
  <si>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</si>
  <si>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</si>
  <si>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</si>
  <si>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</si>
  <si>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</si>
  <si>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</si>
  <si>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</si>
  <si>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</si>
  <si>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</si>
  <si>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</si>
  <si>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</si>
  <si>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</si>
  <si>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</si>
  <si>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</si>
  <si>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</si>
  <si>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</si>
  <si>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</si>
  <si>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</si>
  <si>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</si>
  <si>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</si>
  <si>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</si>
  <si>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</si>
  <si>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</si>
  <si>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</si>
  <si>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</si>
  <si>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</si>
  <si>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</si>
  <si>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</si>
  <si>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</si>
  <si>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</si>
  <si>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</si>
  <si>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</si>
  <si>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</si>
  <si>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</si>
  <si>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</si>
  <si>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</si>
  <si>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</si>
  <si>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</si>
  <si>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</si>
  <si>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</si>
  <si>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</si>
  <si>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</si>
  <si>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</si>
  <si>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</si>
  <si>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</si>
  <si>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</si>
  <si>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</si>
  <si>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</si>
  <si>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</si>
  <si>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</si>
  <si>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</si>
  <si>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</si>
  <si>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</si>
  <si>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</si>
  <si>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</si>
  <si>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</si>
  <si>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</si>
  <si>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</si>
  <si>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</si>
  <si>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</si>
  <si>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</si>
  <si>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</si>
  <si>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</si>
  <si>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</si>
  <si>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</si>
  <si>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</si>
  <si>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</si>
  <si>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</si>
  <si>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</si>
  <si>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</si>
  <si>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</si>
  <si>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</si>
  <si>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</si>
  <si>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</si>
  <si>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</si>
  <si>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</si>
  <si>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</si>
  <si>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</si>
  <si>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</si>
  <si>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</si>
  <si>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</si>
  <si>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</si>
  <si>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</si>
  <si>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</si>
  <si>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</si>
  <si>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</si>
  <si>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</si>
  <si>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</si>
  <si>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</si>
  <si>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</si>
  <si>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</si>
  <si>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</si>
  <si>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</si>
  <si>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</si>
  <si>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</si>
  <si>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</si>
  <si>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</si>
  <si>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</si>
  <si>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</si>
  <si>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</si>
  <si>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</si>
  <si>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</si>
  <si>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</si>
  <si>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</si>
  <si>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</si>
  <si>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</si>
  <si>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</si>
  <si>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</si>
  <si>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</si>
  <si>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</si>
  <si>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</si>
  <si>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</si>
  <si>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</si>
  <si>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</si>
  <si>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</si>
  <si>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</si>
  <si>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</si>
  <si>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</si>
  <si>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</si>
  <si>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</si>
  <si>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</si>
  <si>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</si>
  <si>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</si>
  <si>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</si>
  <si>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</si>
  <si>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</si>
  <si>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</si>
  <si>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</si>
  <si>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</si>
  <si>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</si>
  <si>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</si>
  <si>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</si>
  <si>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</si>
  <si>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</si>
  <si>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</si>
  <si>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</si>
  <si>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</si>
  <si>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</si>
  <si>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</si>
  <si>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</si>
  <si>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</si>
  <si>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</si>
  <si>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</si>
  <si>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</si>
  <si>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</si>
  <si>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</si>
  <si>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</si>
  <si>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</si>
  <si>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</si>
  <si>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</si>
  <si>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</si>
  <si>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</si>
  <si>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</si>
  <si>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</si>
  <si>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</si>
  <si>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</si>
  <si>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</si>
  <si>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</si>
  <si>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</si>
  <si>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</si>
  <si>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</si>
  <si>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</si>
  <si>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</si>
  <si>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</si>
  <si>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</si>
  <si>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</si>
  <si>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</si>
  <si>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</si>
  <si>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</si>
  <si>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</si>
  <si>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</si>
  <si>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</si>
  <si>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</si>
  <si>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</si>
  <si>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</si>
  <si>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</si>
  <si>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</si>
  <si>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</si>
  <si>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</si>
  <si>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</si>
  <si>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</si>
  <si>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</si>
  <si>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</si>
  <si>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</si>
  <si>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</si>
  <si>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</si>
  <si>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</si>
  <si>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</si>
  <si>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</si>
  <si>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</si>
  <si>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</si>
  <si>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</si>
  <si>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</si>
  <si>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</si>
  <si>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</si>
  <si>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</si>
  <si>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</si>
  <si>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</si>
  <si>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</si>
  <si>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</si>
  <si>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</si>
  <si>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</si>
  <si>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</si>
  <si>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</si>
  <si>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</si>
  <si>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</si>
  <si>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</si>
  <si>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</si>
  <si>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</si>
  <si>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</si>
  <si>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</si>
  <si>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</si>
  <si>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</si>
  <si>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</si>
  <si>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</si>
  <si>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</si>
  <si>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</si>
  <si>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</si>
  <si>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</si>
  <si>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</si>
  <si>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</si>
  <si>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</si>
  <si>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</si>
  <si>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</si>
  <si>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</si>
  <si>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</si>
  <si>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</si>
  <si>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</si>
  <si>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</si>
  <si>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</si>
  <si>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</si>
  <si>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</si>
  <si>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</si>
  <si>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</si>
  <si>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</si>
  <si>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</si>
  <si>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</si>
  <si>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</si>
  <si>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</si>
  <si>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</si>
  <si>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</si>
  <si>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</si>
  <si>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</si>
  <si>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</si>
  <si>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</si>
  <si>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</si>
  <si>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</si>
  <si>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</si>
  <si>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</si>
  <si>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</si>
  <si>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</si>
  <si>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</si>
  <si>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</si>
  <si>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</si>
  <si>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</si>
  <si>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</si>
  <si>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</si>
  <si>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</si>
  <si>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</si>
  <si>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</si>
  <si>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</si>
  <si>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</si>
  <si>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</si>
  <si>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</si>
  <si>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</si>
  <si>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</si>
  <si>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</si>
  <si>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</si>
  <si>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</si>
  <si>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</si>
  <si>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</si>
  <si>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</si>
  <si>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</si>
  <si>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</si>
  <si>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</si>
  <si>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</si>
  <si>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</si>
  <si>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</si>
  <si>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</si>
  <si>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</si>
  <si>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</si>
  <si>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</si>
  <si>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</si>
  <si>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</si>
  <si>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</si>
  <si>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</si>
  <si>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</si>
  <si>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</si>
  <si>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</si>
  <si>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</si>
  <si>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</si>
  <si>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</si>
  <si>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</si>
  <si>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</si>
  <si>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</si>
  <si>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</si>
  <si>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</si>
  <si>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</si>
  <si>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</si>
  <si>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</si>
  <si>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</si>
  <si>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</si>
  <si>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</si>
  <si>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</si>
  <si>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</si>
  <si>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</si>
  <si>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</si>
  <si>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</si>
  <si>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</si>
  <si>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</si>
  <si>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</si>
  <si>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</si>
  <si>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</si>
  <si>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</si>
  <si>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</si>
  <si>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</si>
  <si>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</si>
  <si>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</si>
  <si>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</si>
  <si>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</si>
  <si>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</si>
  <si>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</si>
  <si>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</si>
  <si>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</si>
  <si>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</si>
  <si>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</si>
  <si>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</si>
  <si>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</si>
  <si>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</si>
  <si>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</si>
  <si>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</si>
  <si>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</si>
  <si>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</si>
  <si>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</si>
  <si>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</si>
  <si>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</si>
  <si>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</si>
  <si>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</si>
  <si>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</si>
  <si>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</si>
  <si>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</si>
  <si>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</si>
  <si>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</si>
  <si>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</si>
  <si>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</si>
  <si>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</si>
  <si>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</si>
  <si>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</si>
  <si>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</si>
  <si>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</si>
  <si>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</si>
  <si>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</si>
  <si>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</si>
  <si>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</si>
  <si>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</si>
  <si>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</si>
  <si>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</si>
  <si>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</si>
  <si>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</si>
  <si>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</si>
  <si>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</si>
  <si>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</si>
  <si>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</si>
  <si>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</si>
  <si>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</si>
  <si>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</si>
  <si>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</si>
  <si>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</si>
  <si>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</si>
  <si>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</si>
  <si>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</si>
  <si>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</si>
  <si>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</si>
  <si>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</si>
  <si>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</si>
  <si>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</si>
  <si>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</si>
  <si>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</si>
  <si>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</si>
  <si>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</si>
  <si>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</si>
  <si>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</si>
  <si>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</si>
  <si>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</si>
  <si>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</si>
  <si>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</si>
  <si>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</si>
  <si>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</si>
  <si>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</si>
  <si>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</si>
  <si>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</si>
  <si>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</si>
  <si>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</si>
  <si>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</si>
  <si>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</si>
  <si>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</si>
  <si>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</si>
  <si>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</si>
  <si>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</si>
  <si>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</si>
  <si>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</si>
  <si>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</si>
  <si>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</si>
  <si>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</si>
  <si>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</si>
  <si>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</si>
  <si>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</si>
  <si>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</si>
  <si>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</si>
  <si>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</si>
  <si>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</si>
  <si>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</si>
  <si>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</si>
  <si>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</si>
  <si>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</si>
  <si>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</si>
  <si>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</si>
  <si>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</si>
  <si>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</si>
  <si>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</si>
  <si>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</si>
  <si>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</si>
  <si>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</si>
  <si>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</si>
  <si>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</si>
  <si>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</si>
  <si>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</si>
  <si>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</si>
  <si>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</si>
  <si>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</si>
  <si>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</si>
  <si>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</si>
  <si>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</si>
  <si>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</si>
  <si>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</si>
  <si>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</si>
  <si>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</si>
  <si>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</si>
  <si>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</si>
  <si>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</si>
  <si>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</si>
  <si>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</si>
  <si>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</si>
  <si>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</si>
  <si>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</si>
  <si>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</si>
  <si>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</si>
  <si>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</si>
  <si>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</si>
  <si>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</si>
  <si>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</si>
  <si>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</si>
  <si>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</si>
  <si>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</si>
  <si>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</si>
  <si>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</si>
  <si>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</si>
  <si>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</si>
  <si>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</si>
  <si>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</si>
  <si>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</si>
  <si>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</si>
  <si>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</si>
  <si>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</si>
  <si>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</si>
  <si>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</si>
  <si>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</si>
  <si>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</si>
  <si>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</si>
  <si>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</si>
  <si>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</si>
  <si>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</si>
  <si>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</si>
  <si>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</si>
  <si>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</si>
  <si>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</si>
  <si>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</si>
  <si>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</si>
  <si>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</si>
  <si>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</si>
  <si>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</si>
  <si>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</si>
  <si>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</si>
  <si>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</si>
  <si>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</si>
  <si>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</si>
  <si>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</si>
  <si>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</si>
  <si>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</si>
  <si>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</si>
  <si>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</si>
  <si>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</si>
  <si>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</si>
  <si>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</si>
  <si>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</si>
  <si>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</si>
  <si>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</si>
  <si>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</si>
  <si>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</si>
  <si>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</si>
  <si>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</si>
  <si>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</si>
  <si>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</si>
  <si>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</si>
  <si>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</si>
  <si>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</si>
  <si>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</si>
  <si>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</si>
  <si>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</si>
  <si>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</si>
  <si>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</si>
  <si>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</si>
  <si>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</si>
  <si>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</si>
  <si>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</si>
  <si>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</si>
  <si>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</si>
  <si>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</si>
  <si>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</si>
  <si>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</si>
  <si>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</si>
  <si>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</si>
  <si>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</si>
  <si>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</si>
  <si>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</si>
  <si>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</si>
  <si>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</si>
  <si>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</si>
  <si>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</si>
  <si>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</si>
  <si>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</si>
  <si>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</si>
  <si>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</si>
  <si>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</si>
  <si>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</si>
  <si>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</si>
  <si>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</si>
  <si>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</si>
  <si>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</si>
  <si>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</si>
  <si>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</si>
  <si>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</si>
  <si>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</si>
  <si>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</si>
  <si>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</si>
  <si>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</si>
  <si>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</si>
  <si>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</si>
  <si>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</si>
  <si>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</si>
  <si>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</si>
  <si>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</si>
  <si>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</si>
  <si>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</si>
  <si>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</si>
  <si>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</si>
  <si>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</si>
  <si>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</si>
  <si>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</si>
  <si>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</si>
  <si>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</si>
  <si>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</si>
  <si>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</si>
  <si>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</si>
  <si>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</si>
  <si>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</si>
  <si>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</si>
  <si>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</si>
  <si>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</si>
  <si>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</si>
  <si>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</si>
  <si>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</si>
  <si>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</si>
  <si>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</si>
  <si>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</si>
  <si>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</si>
  <si>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</si>
  <si>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</si>
  <si>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</si>
  <si>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</si>
  <si>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</si>
  <si>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</si>
  <si>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</si>
  <si>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</si>
  <si>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</si>
  <si>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</si>
  <si>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</si>
  <si>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</si>
  <si>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</si>
  <si>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</si>
  <si>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</si>
  <si>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</si>
  <si>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</si>
  <si>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</si>
  <si>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</si>
  <si>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</si>
  <si>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</si>
  <si>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</si>
  <si>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</si>
  <si>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</si>
  <si>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</si>
  <si>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</si>
  <si>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</si>
  <si>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</si>
  <si>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</si>
  <si>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</si>
  <si>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</si>
  <si>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</si>
  <si>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</si>
  <si>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</si>
  <si>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</si>
  <si>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</si>
  <si>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</si>
  <si>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</si>
  <si>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</si>
  <si>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</si>
  <si>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</si>
  <si>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</si>
  <si>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</si>
  <si>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</si>
  <si>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</si>
  <si>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</si>
  <si>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</si>
  <si>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</si>
  <si>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</si>
  <si>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</si>
  <si>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</si>
  <si>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</si>
  <si>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</si>
  <si>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</si>
  <si>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</si>
  <si>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</si>
  <si>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</si>
  <si>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</si>
  <si>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</si>
  <si>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</si>
  <si>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</si>
  <si>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</si>
  <si>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</si>
  <si>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</si>
  <si>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</si>
  <si>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</si>
  <si>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</si>
  <si>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</si>
  <si>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</si>
  <si>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</si>
  <si>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</si>
  <si>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</si>
  <si>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</si>
  <si>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</si>
  <si>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</si>
  <si>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</si>
  <si>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</si>
  <si>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</si>
  <si>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</si>
  <si>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</si>
  <si>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</si>
  <si>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</si>
  <si>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</si>
  <si>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</si>
  <si>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</si>
  <si>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</si>
  <si>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</si>
  <si>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</si>
  <si>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</si>
  <si>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</si>
  <si>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</si>
  <si>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</si>
  <si>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</si>
  <si>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</si>
  <si>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</si>
  <si>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</si>
  <si>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</si>
  <si>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</si>
  <si>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</si>
  <si>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</si>
  <si>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</si>
  <si>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</si>
  <si>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</si>
  <si>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</si>
  <si>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</si>
  <si>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</si>
  <si>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</si>
  <si>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</si>
  <si>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</si>
  <si>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</si>
  <si>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</si>
  <si>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</si>
  <si>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</si>
  <si>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</si>
  <si>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</si>
  <si>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</si>
  <si>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</si>
  <si>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</si>
  <si>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</si>
  <si>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</si>
  <si>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</si>
  <si>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</si>
  <si>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</si>
  <si>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</si>
  <si>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</si>
  <si>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</si>
  <si>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</si>
  <si>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</si>
  <si>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</si>
  <si>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</si>
  <si>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</si>
  <si>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</si>
  <si>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</si>
  <si>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</si>
  <si>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</si>
  <si>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</si>
  <si>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</si>
  <si>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</si>
  <si>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</si>
  <si>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</si>
  <si>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</si>
  <si>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</si>
  <si>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</si>
  <si>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</si>
  <si>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</si>
  <si>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</si>
  <si>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</si>
  <si>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</si>
  <si>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</si>
  <si>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</si>
  <si>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</si>
  <si>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</si>
  <si>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</si>
  <si>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</si>
  <si>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</si>
  <si>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</si>
  <si>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</si>
  <si>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</si>
  <si>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</si>
  <si>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</si>
  <si>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</si>
  <si>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</si>
  <si>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</si>
  <si>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</si>
  <si>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</si>
  <si>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</si>
  <si>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</si>
  <si>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</si>
  <si>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</si>
  <si>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</si>
  <si>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</si>
  <si>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</si>
  <si>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</si>
  <si>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</si>
  <si>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</si>
  <si>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</si>
  <si>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</si>
  <si>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</si>
  <si>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</si>
  <si>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</si>
  <si>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</si>
  <si>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</si>
  <si>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</si>
  <si>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</si>
  <si>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</si>
  <si>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</si>
  <si>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</si>
  <si>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</si>
  <si>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</si>
  <si>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</si>
  <si>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</si>
  <si>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</si>
  <si>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</si>
  <si>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</si>
  <si>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</si>
  <si>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</si>
  <si>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</si>
  <si>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</si>
  <si>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</si>
  <si>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</si>
  <si>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</si>
  <si>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</si>
  <si>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</si>
  <si>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</si>
  <si>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</si>
  <si>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</si>
  <si>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</si>
  <si>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</si>
  <si>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</si>
  <si>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</si>
  <si>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</si>
  <si>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</si>
  <si>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</si>
  <si>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</si>
  <si>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</si>
  <si>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</si>
  <si>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</si>
  <si>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</si>
  <si>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</si>
  <si>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</si>
  <si>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</si>
  <si>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</si>
  <si>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</si>
  <si>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</si>
  <si>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</si>
  <si>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</si>
  <si>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</si>
  <si>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</si>
  <si>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</si>
  <si>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</si>
  <si>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</si>
  <si>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</si>
  <si>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</si>
  <si>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</si>
  <si>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</si>
  <si>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</si>
  <si>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</si>
  <si>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</si>
  <si>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</si>
  <si>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</si>
  <si>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</si>
  <si>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</si>
  <si>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</si>
  <si>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</si>
  <si>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</si>
  <si>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</si>
  <si>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</si>
  <si>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</si>
  <si>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</si>
  <si>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</si>
  <si>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</si>
  <si>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</si>
  <si>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</si>
  <si>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</si>
  <si>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</si>
  <si>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</si>
  <si>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</si>
  <si>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</si>
  <si>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</si>
  <si>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</si>
  <si>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</si>
  <si>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</si>
  <si>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</si>
  <si>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</si>
  <si>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</si>
  <si>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</si>
  <si>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</si>
  <si>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</si>
  <si>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</si>
  <si>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</si>
  <si>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</si>
  <si>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</si>
  <si>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</si>
  <si>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</si>
  <si>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</si>
  <si>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</si>
  <si>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</si>
  <si>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</si>
  <si>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</si>
  <si>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</si>
  <si>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</si>
  <si>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</si>
  <si>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</si>
  <si>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</si>
  <si>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</si>
  <si>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</si>
  <si>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</si>
  <si>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</si>
  <si>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</si>
  <si>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</si>
  <si>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</si>
  <si>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</si>
  <si>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</si>
  <si>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</si>
  <si>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</si>
  <si>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</si>
  <si>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</si>
  <si>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</si>
  <si>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</si>
  <si>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</si>
  <si>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</si>
  <si>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</si>
  <si>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</si>
  <si>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</si>
  <si>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</si>
  <si>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</si>
  <si>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</si>
  <si>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</si>
  <si>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</si>
  <si>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</si>
  <si>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</si>
  <si>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</si>
  <si>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</si>
  <si>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</si>
  <si>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</si>
  <si>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</si>
  <si>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</si>
  <si>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</si>
  <si>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</si>
  <si>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</si>
  <si>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</si>
  <si>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</si>
  <si>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</si>
  <si>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</si>
  <si>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</si>
  <si>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</si>
  <si>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</si>
  <si>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</si>
  <si>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</si>
  <si>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</si>
  <si>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</si>
  <si>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</si>
  <si>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</si>
  <si>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</si>
  <si>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</si>
  <si>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</si>
  <si>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</si>
  <si>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</si>
  <si>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</si>
  <si>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</si>
  <si>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</si>
  <si>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</si>
  <si>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</si>
  <si>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</si>
  <si>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</si>
  <si>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</si>
  <si>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</si>
  <si>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</si>
  <si>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</si>
  <si>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</si>
  <si>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</si>
  <si>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</si>
  <si>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</si>
  <si>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</si>
  <si>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</si>
  <si>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</si>
  <si>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</si>
  <si>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</si>
  <si>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</si>
  <si>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</si>
  <si>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</si>
  <si>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</si>
  <si>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</si>
  <si>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</si>
  <si>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</si>
  <si>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</si>
  <si>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</si>
  <si>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</si>
  <si>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</si>
  <si>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</si>
  <si>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</si>
  <si>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</si>
  <si>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</si>
  <si>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</si>
  <si>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</si>
  <si>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</si>
  <si>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</si>
  <si>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</si>
  <si>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</si>
  <si>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</si>
  <si>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</si>
  <si>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</si>
  <si>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</si>
  <si>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</si>
  <si>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</si>
  <si>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</si>
  <si>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</si>
  <si>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</si>
  <si>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</si>
  <si>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</si>
  <si>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</si>
  <si>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</si>
  <si>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</si>
  <si>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</si>
  <si>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</si>
  <si>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</si>
  <si>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</si>
  <si>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</si>
  <si>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</si>
  <si>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</si>
  <si>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</si>
  <si>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</si>
  <si>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</si>
  <si>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</si>
  <si>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</si>
  <si>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</si>
  <si>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</si>
  <si>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</si>
  <si>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</si>
  <si>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</si>
  <si>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</si>
  <si>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</si>
  <si>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</si>
  <si>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</si>
  <si>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</si>
  <si>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</si>
  <si>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</si>
  <si>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</si>
  <si>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</si>
  <si>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</si>
  <si>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</si>
  <si>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</si>
  <si>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</si>
  <si>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</si>
  <si>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</si>
  <si>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</si>
  <si>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</si>
  <si>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</si>
  <si>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</si>
  <si>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</si>
  <si>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</si>
  <si>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</si>
  <si>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</si>
  <si>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</si>
  <si>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</si>
  <si>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</si>
  <si>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</si>
  <si>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</si>
  <si>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</si>
  <si>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</si>
  <si>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</si>
  <si>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</si>
  <si>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</si>
  <si>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</si>
  <si>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</si>
  <si>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</si>
  <si>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</si>
  <si>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</si>
  <si>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</si>
  <si>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</si>
  <si>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</si>
  <si>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</si>
  <si>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</si>
  <si>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</si>
  <si>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</si>
  <si>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</si>
  <si>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</si>
  <si>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</si>
  <si>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</si>
  <si>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</si>
  <si>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</si>
  <si>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</si>
  <si>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</si>
  <si>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</si>
  <si>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</si>
  <si>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</si>
  <si>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</si>
  <si>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</si>
  <si>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</si>
  <si>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</si>
  <si>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</si>
  <si>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</si>
  <si>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</si>
  <si>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</si>
  <si>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</si>
  <si>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</si>
  <si>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</si>
  <si>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</si>
  <si>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</si>
  <si>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</si>
  <si>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</si>
  <si>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</si>
  <si>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</si>
  <si>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</si>
  <si>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</si>
  <si>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</si>
  <si>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</si>
  <si>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</si>
  <si>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</si>
  <si>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</si>
  <si>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</si>
  <si>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</si>
  <si>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</si>
  <si>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</si>
  <si>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</si>
  <si>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</si>
  <si>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</si>
  <si>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</si>
  <si>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</si>
  <si>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</si>
  <si>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</si>
  <si>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</si>
  <si>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</si>
  <si>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</si>
  <si>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</si>
  <si>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</si>
  <si>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</si>
  <si>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</si>
  <si>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</si>
  <si>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</si>
  <si>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</si>
  <si>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</si>
  <si>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</si>
  <si>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</si>
  <si>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</si>
  <si>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</si>
  <si>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</si>
  <si>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</si>
  <si>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</si>
  <si>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</si>
  <si>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</si>
  <si>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</si>
  <si>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</si>
  <si>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</si>
  <si>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</si>
  <si>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</si>
  <si>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</si>
  <si>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</si>
  <si>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</si>
  <si>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</si>
  <si>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</si>
  <si>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</si>
  <si>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</si>
  <si>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</si>
  <si>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</si>
  <si>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</si>
  <si>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</si>
  <si>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</si>
  <si>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</si>
  <si>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</si>
  <si>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</si>
  <si>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</si>
  <si>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</si>
  <si>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</si>
  <si>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</si>
  <si>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</si>
  <si>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</si>
  <si>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</si>
  <si>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</si>
  <si>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</si>
  <si>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</si>
  <si>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</si>
  <si>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</si>
  <si>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</si>
  <si>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</si>
  <si>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</si>
  <si>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</si>
  <si>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</si>
  <si>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</si>
  <si>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</si>
  <si>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</si>
  <si>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</si>
  <si>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</si>
  <si>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</si>
  <si>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</si>
  <si>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</si>
  <si>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</si>
  <si>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</si>
  <si>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</si>
  <si>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</si>
  <si>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</si>
  <si>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</si>
  <si>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</si>
  <si>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</si>
  <si>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</si>
  <si>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</si>
  <si>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</si>
  <si>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</si>
  <si>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</si>
  <si>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</si>
  <si>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</si>
  <si>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</si>
  <si>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</si>
  <si>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</si>
  <si>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</si>
  <si>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</si>
  <si>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</si>
  <si>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</si>
  <si>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</si>
  <si>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</si>
  <si>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</si>
  <si>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</si>
  <si>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</si>
  <si>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</si>
  <si>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</si>
  <si>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</si>
  <si>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</si>
  <si>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</si>
  <si>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</si>
  <si>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</si>
  <si>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</si>
  <si>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</si>
  <si>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</si>
  <si>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</si>
  <si>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</si>
  <si>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</si>
  <si>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</si>
  <si>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</si>
  <si>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</si>
  <si>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</si>
  <si>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</si>
  <si>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</si>
  <si>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</si>
  <si>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</si>
  <si>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</si>
  <si>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</si>
  <si>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</si>
  <si>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</si>
  <si>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</si>
  <si>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</si>
  <si>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</si>
  <si>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</si>
  <si>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</si>
  <si>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</si>
  <si>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</si>
  <si>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</si>
  <si>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</si>
  <si>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</si>
  <si>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</si>
  <si>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</si>
  <si>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</si>
  <si>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</si>
  <si>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</si>
  <si>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</si>
  <si>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</si>
  <si>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</si>
  <si>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</si>
  <si>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</si>
  <si>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</si>
  <si>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</si>
  <si>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</si>
  <si>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</si>
  <si>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</si>
  <si>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</si>
  <si>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</si>
  <si>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</si>
  <si>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</si>
  <si>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</si>
  <si>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</si>
  <si>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</si>
  <si>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</si>
  <si>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</si>
  <si>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</si>
  <si>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</si>
  <si>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</si>
  <si>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</si>
  <si>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</si>
  <si>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</si>
  <si>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</si>
  <si>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</si>
  <si>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</si>
  <si>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</si>
  <si>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</si>
  <si>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</si>
  <si>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</si>
  <si>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</si>
  <si>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</si>
  <si>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</si>
  <si>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</si>
  <si>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</si>
  <si>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</si>
  <si>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</si>
  <si>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</si>
  <si>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</si>
  <si>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</si>
  <si>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</si>
  <si>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</si>
  <si>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</si>
  <si>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</si>
  <si>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</si>
  <si>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</si>
  <si>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</si>
  <si>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</si>
  <si>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</si>
  <si>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</si>
  <si>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</si>
  <si>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</si>
  <si>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</si>
  <si>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</si>
  <si>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</si>
  <si>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</si>
  <si>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</si>
  <si>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</si>
  <si>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</si>
  <si>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</si>
  <si>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</si>
  <si>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</si>
  <si>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</si>
  <si>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</si>
  <si>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</si>
  <si>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</si>
  <si>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</si>
  <si>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</si>
  <si>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</si>
  <si>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</si>
  <si>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</si>
  <si>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</si>
  <si>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</si>
  <si>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</si>
  <si>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</si>
  <si>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</si>
  <si>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</si>
  <si>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</si>
  <si>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</si>
  <si>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</si>
  <si>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</si>
  <si>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</si>
  <si>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</si>
  <si>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</si>
  <si>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</si>
  <si>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</si>
  <si>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</si>
  <si>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</si>
  <si>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</si>
  <si>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</si>
  <si>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</si>
  <si>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</si>
  <si>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</si>
  <si>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</si>
  <si>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</si>
  <si>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</si>
  <si>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</si>
  <si>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</si>
  <si>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</si>
  <si>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</si>
  <si>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</si>
  <si>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</si>
  <si>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</si>
  <si>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</si>
  <si>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</si>
  <si>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</si>
  <si>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</si>
  <si>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</si>
  <si>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</si>
  <si>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</si>
  <si>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</si>
  <si>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</si>
  <si>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</si>
  <si>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</si>
  <si>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</si>
  <si>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</si>
  <si>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</si>
  <si>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</si>
  <si>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</si>
  <si>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</si>
  <si>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</si>
  <si>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</si>
  <si>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</si>
  <si>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</si>
  <si>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</si>
  <si>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</si>
  <si>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</si>
  <si>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</si>
  <si>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</si>
  <si>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</si>
  <si>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</si>
  <si>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</si>
  <si>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</si>
  <si>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</si>
  <si>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</si>
  <si>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</si>
  <si>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</si>
  <si>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</si>
  <si>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</si>
  <si>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</si>
  <si>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</si>
  <si>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</si>
  <si>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</si>
  <si>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</si>
  <si>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</si>
  <si>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</si>
  <si>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</si>
  <si>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</si>
  <si>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</si>
  <si>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</si>
  <si>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</si>
  <si>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</si>
  <si>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</si>
  <si>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</si>
  <si>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</si>
  <si>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</si>
  <si>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</si>
  <si>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</si>
  <si>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</si>
  <si>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</si>
  <si>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</si>
  <si>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</si>
  <si>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</si>
  <si>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</si>
  <si>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</si>
  <si>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</si>
  <si>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</si>
  <si>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</si>
  <si>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</si>
  <si>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</si>
  <si>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</si>
  <si>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</si>
  <si>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</si>
  <si>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</si>
  <si>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</si>
  <si>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</si>
  <si>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</si>
  <si>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</si>
  <si>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</si>
  <si>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</si>
  <si>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</si>
  <si>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</si>
  <si>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</si>
  <si>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</si>
  <si>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</si>
  <si>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</si>
  <si>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</si>
  <si>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</si>
  <si>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</si>
  <si>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</si>
  <si>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</si>
  <si>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</si>
  <si>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</si>
  <si>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</si>
  <si>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</si>
  <si>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</si>
  <si>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</si>
  <si>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</si>
  <si>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</si>
  <si>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</si>
  <si>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</si>
  <si>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</si>
  <si>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</si>
  <si>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</si>
  <si>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</si>
  <si>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</si>
  <si>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</si>
  <si>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</si>
  <si>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</si>
  <si>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</si>
  <si>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</si>
  <si>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</si>
  <si>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</si>
  <si>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</si>
  <si>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</si>
  <si>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</si>
  <si>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</si>
  <si>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</si>
  <si>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</si>
  <si>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</si>
  <si>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</si>
  <si>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</si>
  <si>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</si>
  <si>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</si>
  <si>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</si>
  <si>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</si>
  <si>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</si>
  <si>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</si>
  <si>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</si>
  <si>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</si>
  <si>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</si>
  <si>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</si>
  <si>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</si>
  <si>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</si>
  <si>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</si>
  <si>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</si>
  <si>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</si>
  <si>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</si>
  <si>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</si>
  <si>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</si>
  <si>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</si>
  <si>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</si>
  <si>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</si>
  <si>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</si>
  <si>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</si>
  <si>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</si>
  <si>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</si>
  <si>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</si>
  <si>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</si>
  <si>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</si>
  <si>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</si>
  <si>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</si>
  <si>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</si>
  <si>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</si>
  <si>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</si>
  <si>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</si>
  <si>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</si>
  <si>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</si>
  <si>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</si>
  <si>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</si>
  <si>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</si>
  <si>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</si>
  <si>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</si>
  <si>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</si>
  <si>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</si>
  <si>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</si>
  <si>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</si>
  <si>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</si>
  <si>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</si>
  <si>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</si>
  <si>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</si>
  <si>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</si>
  <si>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</si>
  <si>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</si>
  <si>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</si>
  <si>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</si>
  <si>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</si>
  <si>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</si>
  <si>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</si>
  <si>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</si>
  <si>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</si>
  <si>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</si>
  <si>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</si>
  <si>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</si>
  <si>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</si>
  <si>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</si>
  <si>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</si>
  <si>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</si>
  <si>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</si>
  <si>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</si>
  <si>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</si>
  <si>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</si>
  <si>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</si>
  <si>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</si>
  <si>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</si>
  <si>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</si>
  <si>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</si>
  <si>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</si>
  <si>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</si>
  <si>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</si>
  <si>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</si>
  <si>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</si>
  <si>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</si>
  <si>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</si>
  <si>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</si>
  <si>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</si>
  <si>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</si>
  <si>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</si>
  <si>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</si>
  <si>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</si>
  <si>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</si>
  <si>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</si>
  <si>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</si>
  <si>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</si>
  <si>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</si>
  <si>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</si>
  <si>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</si>
  <si>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</si>
  <si>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</si>
  <si>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</si>
  <si>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</si>
  <si>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</si>
  <si>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</si>
  <si>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</si>
  <si>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</si>
  <si>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</si>
  <si>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</si>
  <si>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</si>
  <si>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</si>
  <si>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</si>
  <si>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</si>
  <si>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</si>
  <si>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</si>
  <si>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</si>
  <si>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</si>
  <si>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</si>
  <si>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</si>
  <si>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</si>
  <si>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</si>
  <si>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</si>
  <si>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</si>
  <si>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</si>
  <si>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</si>
  <si>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</si>
  <si>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</si>
  <si>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</si>
  <si>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</si>
  <si>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</si>
  <si>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</si>
  <si>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</si>
  <si>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</si>
  <si>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</si>
  <si>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</si>
  <si>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</si>
  <si>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</si>
  <si>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</si>
  <si>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</si>
  <si>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</si>
  <si>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</si>
  <si>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</si>
  <si>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</si>
  <si>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</si>
  <si>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</si>
  <si>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</si>
  <si>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</si>
  <si>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</si>
  <si>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</si>
  <si>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</si>
  <si>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</si>
  <si>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</si>
  <si>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</si>
  <si>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</si>
  <si>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</si>
  <si>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</si>
  <si>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</si>
  <si>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</si>
  <si>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</si>
  <si>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</si>
  <si>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</si>
  <si>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</si>
  <si>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</si>
  <si>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</si>
  <si>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</si>
  <si>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</si>
  <si>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</si>
  <si>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</si>
  <si>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</si>
  <si>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</si>
  <si>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</si>
  <si>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</si>
  <si>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</si>
  <si>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</si>
  <si>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</si>
  <si>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</si>
  <si>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</si>
  <si>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</si>
  <si>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</si>
  <si>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</si>
  <si>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</si>
  <si>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</si>
  <si>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</si>
  <si>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</si>
  <si>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</si>
  <si>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</si>
  <si>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</si>
  <si>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</si>
  <si>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</si>
  <si>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</si>
  <si>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</si>
  <si>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</si>
  <si>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</si>
  <si>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</si>
  <si>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</si>
  <si>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</si>
  <si>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</si>
  <si>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</si>
  <si>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</si>
  <si>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</si>
  <si>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</si>
  <si>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</si>
  <si>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</si>
  <si>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</si>
  <si>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</si>
  <si>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</si>
  <si>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</si>
  <si>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</si>
  <si>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</si>
  <si>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</si>
  <si>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</si>
  <si>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</si>
  <si>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</si>
  <si>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</si>
  <si>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</si>
  <si>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</si>
  <si>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</si>
  <si>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</si>
  <si>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</si>
  <si>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</si>
  <si>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</si>
  <si>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</si>
  <si>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</si>
  <si>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</si>
  <si>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</si>
  <si>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</si>
  <si>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</si>
  <si>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</si>
  <si>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</si>
  <si>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</si>
  <si>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</si>
  <si>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</si>
  <si>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</si>
  <si>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</si>
  <si>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</si>
  <si>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</si>
  <si>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</si>
  <si>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</si>
  <si>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</si>
  <si>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</si>
  <si>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</si>
  <si>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</si>
  <si>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</si>
  <si>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</si>
  <si>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</si>
  <si>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</si>
  <si>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</si>
  <si>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</si>
  <si>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</si>
  <si>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</si>
  <si>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</si>
  <si>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</si>
  <si>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</si>
  <si>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</si>
  <si>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</si>
  <si>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</si>
  <si>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</si>
  <si>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</si>
  <si>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</si>
  <si>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</si>
  <si>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</si>
  <si>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</si>
  <si>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</si>
  <si>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</si>
  <si>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</si>
  <si>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</si>
  <si>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</si>
  <si>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</si>
  <si>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</si>
  <si>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</si>
  <si>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</si>
  <si>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</si>
  <si>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</si>
  <si>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</si>
  <si>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</si>
  <si>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</si>
  <si>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</si>
  <si>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</si>
  <si>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</si>
  <si>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</si>
  <si>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</si>
  <si>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</si>
  <si>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</si>
  <si>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</si>
  <si>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</si>
  <si>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</si>
  <si>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</si>
  <si>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</si>
  <si>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</si>
  <si>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</si>
  <si>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</si>
  <si>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</si>
  <si>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</si>
  <si>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</si>
  <si>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</si>
  <si>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</si>
  <si>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</si>
  <si>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</si>
  <si>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</si>
  <si>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</si>
  <si>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</si>
  <si>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</si>
  <si>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</si>
  <si>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</si>
  <si>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</si>
  <si>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</si>
  <si>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</si>
  <si>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</si>
  <si>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</si>
  <si>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</si>
  <si>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</si>
  <si>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</si>
  <si>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</si>
  <si>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</si>
  <si>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</si>
  <si>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</si>
  <si>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</si>
  <si>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</si>
  <si>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</si>
  <si>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</si>
  <si>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</si>
  <si>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</si>
  <si>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</si>
  <si>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</si>
  <si>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</si>
  <si>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</si>
  <si>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</si>
  <si>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</si>
  <si>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</si>
  <si>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</si>
  <si>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</si>
  <si>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</si>
  <si>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</si>
  <si>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</si>
  <si>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</si>
  <si>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</si>
  <si>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</si>
  <si>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</si>
  <si>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</si>
  <si>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</si>
  <si>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</si>
  <si>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</si>
  <si>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</si>
  <si>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</si>
  <si>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</si>
  <si>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</si>
  <si>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</si>
  <si>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</si>
  <si>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</si>
  <si>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</si>
  <si>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</si>
  <si>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</si>
  <si>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</si>
  <si>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</si>
  <si>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</si>
  <si>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</si>
  <si>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</si>
  <si>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</si>
  <si>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</si>
  <si>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</si>
  <si>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</si>
  <si>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</si>
  <si>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</si>
  <si>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</si>
  <si>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</si>
  <si>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</si>
  <si>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</si>
  <si>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</si>
  <si>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</si>
  <si>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</si>
  <si>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</si>
  <si>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</si>
  <si>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</si>
  <si>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</si>
  <si>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</si>
  <si>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</si>
  <si>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</si>
  <si>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</si>
  <si>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</si>
  <si>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</si>
  <si>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</si>
  <si>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</si>
  <si>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</si>
  <si>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</si>
  <si>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</si>
  <si>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</si>
  <si>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</si>
  <si>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</si>
  <si>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</si>
  <si>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</si>
  <si>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</si>
  <si>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</si>
  <si>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</si>
  <si>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</si>
  <si>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</si>
  <si>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</si>
  <si>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</si>
  <si>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</si>
  <si>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</si>
  <si>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</si>
  <si>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</si>
  <si>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</si>
  <si>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</si>
  <si>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</si>
  <si>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</si>
  <si>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</si>
  <si>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</si>
  <si>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</si>
  <si>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</si>
  <si>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</si>
  <si>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</si>
  <si>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</si>
  <si>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</si>
  <si>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</si>
  <si>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</si>
  <si>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</si>
  <si>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</si>
  <si>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</si>
  <si>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</si>
  <si>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</si>
  <si>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</si>
  <si>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</si>
  <si>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</si>
  <si>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</si>
  <si>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</si>
  <si>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</si>
  <si>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</si>
  <si>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</si>
  <si>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</si>
  <si>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</si>
  <si>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</si>
  <si>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</si>
  <si>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</si>
  <si>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</si>
  <si>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</si>
  <si>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</si>
  <si>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</si>
  <si>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</si>
  <si>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</si>
  <si>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</si>
  <si>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</si>
  <si>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</si>
  <si>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</si>
  <si>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</si>
  <si>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</si>
  <si>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</si>
  <si>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</si>
  <si>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</si>
  <si>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</si>
  <si>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</si>
  <si>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</si>
  <si>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</si>
  <si>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</si>
  <si>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</si>
  <si>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</si>
  <si>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</si>
  <si>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</si>
  <si>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</si>
  <si>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</si>
  <si>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</si>
  <si>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</si>
  <si>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</si>
  <si>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</si>
  <si>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</si>
  <si>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</si>
  <si>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</si>
  <si>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</si>
  <si>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</si>
  <si>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</si>
  <si>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</si>
  <si>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</si>
  <si>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</si>
  <si>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</si>
  <si>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</si>
  <si>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</si>
  <si>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</si>
  <si>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</si>
  <si>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</si>
  <si>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</si>
  <si>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</si>
  <si>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</si>
  <si>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</si>
  <si>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</si>
  <si>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</si>
  <si>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</si>
  <si>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</si>
  <si>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</si>
  <si>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</si>
  <si>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</si>
  <si>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</si>
  <si>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</si>
  <si>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</si>
  <si>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</si>
  <si>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</si>
  <si>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</si>
  <si>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</si>
  <si>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</si>
  <si>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</si>
  <si>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</si>
  <si>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</si>
  <si>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</si>
  <si>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</si>
  <si>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</si>
  <si>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</si>
  <si>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</si>
  <si>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</si>
  <si>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</si>
  <si>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</si>
  <si>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</si>
  <si>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</si>
  <si>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</si>
  <si>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</si>
  <si>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</si>
  <si>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</si>
  <si>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</si>
  <si>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</si>
  <si>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</si>
  <si>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</si>
  <si>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</si>
  <si>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</si>
  <si>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</si>
  <si>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</si>
  <si>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</si>
  <si>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</si>
  <si>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</si>
  <si>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</si>
  <si>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</si>
  <si>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</si>
  <si>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</si>
  <si>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</si>
  <si>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</si>
  <si>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</si>
  <si>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</si>
  <si>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</si>
  <si>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</si>
  <si>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</si>
  <si>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</si>
  <si>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</si>
  <si>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</si>
  <si>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</si>
  <si>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</si>
  <si>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</si>
  <si>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</si>
  <si>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</si>
  <si>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</si>
  <si>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</si>
  <si>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</si>
  <si>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</si>
  <si>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</si>
  <si>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</si>
  <si>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</si>
  <si>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</si>
  <si>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</si>
  <si>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</si>
  <si>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</si>
  <si>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</si>
  <si>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</si>
  <si>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</si>
  <si>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</si>
  <si>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</si>
  <si>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</si>
  <si>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</si>
  <si>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</si>
  <si>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</si>
  <si>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</si>
  <si>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</si>
  <si>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</si>
  <si>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</si>
  <si>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</si>
  <si>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</si>
  <si>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</si>
  <si>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</si>
  <si>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</si>
  <si>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</si>
  <si>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</si>
  <si>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</si>
  <si>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</si>
  <si>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</si>
  <si>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</si>
  <si>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</si>
  <si>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</si>
  <si>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</si>
  <si>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</si>
  <si>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</si>
  <si>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</si>
  <si>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</si>
  <si>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</si>
  <si>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</si>
  <si>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</si>
  <si>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</si>
  <si>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</si>
  <si>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</si>
  <si>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</si>
  <si>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</si>
  <si>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</si>
  <si>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</si>
  <si>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</si>
  <si>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</si>
  <si>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</si>
  <si>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</si>
  <si>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</si>
  <si>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</si>
  <si>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</si>
  <si>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</si>
  <si>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</si>
  <si>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</si>
  <si>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</si>
  <si>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</si>
  <si>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</si>
  <si>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</si>
  <si>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</si>
  <si>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</si>
  <si>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</si>
  <si>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</si>
  <si>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</si>
  <si>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</si>
  <si>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</si>
  <si>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</si>
  <si>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</si>
  <si>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</si>
  <si>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</si>
  <si>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</si>
  <si>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</si>
  <si>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</si>
  <si>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</si>
  <si>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</si>
  <si>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</si>
  <si>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</si>
  <si>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</si>
  <si>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</si>
  <si>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</si>
  <si>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</si>
  <si>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</si>
  <si>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</si>
  <si>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</si>
  <si>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</si>
  <si>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</si>
  <si>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</si>
  <si>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</si>
  <si>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</si>
  <si>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</si>
  <si>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</si>
  <si>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</si>
  <si>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</si>
  <si>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</si>
  <si>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</si>
  <si>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</si>
  <si>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</si>
  <si>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</si>
  <si>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</si>
  <si>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</si>
  <si>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</si>
  <si>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</si>
  <si>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</si>
  <si>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</si>
  <si>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</si>
  <si>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</si>
  <si>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</si>
  <si>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</si>
  <si>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</si>
  <si>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</si>
  <si>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</si>
  <si>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</si>
  <si>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</si>
  <si>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</si>
  <si>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</si>
  <si>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</si>
  <si>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</si>
  <si>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</si>
  <si>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</si>
  <si>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</si>
  <si>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</si>
  <si>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</si>
  <si>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</si>
  <si>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</si>
  <si>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</si>
  <si>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</si>
  <si>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</si>
  <si>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</si>
  <si>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</si>
  <si>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</si>
  <si>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</si>
  <si>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</si>
  <si>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</si>
  <si>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</si>
  <si>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</si>
  <si>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</si>
  <si>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</si>
  <si>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</si>
  <si>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</si>
  <si>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</si>
  <si>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</si>
  <si>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</si>
  <si>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</si>
  <si>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</si>
  <si>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</si>
  <si>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</si>
  <si>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</si>
  <si>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</si>
  <si>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</si>
  <si>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</si>
  <si>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</si>
  <si>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</si>
  <si>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</si>
  <si>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</si>
  <si>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</si>
  <si>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</si>
  <si>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</si>
  <si>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</si>
  <si>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</si>
  <si>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</si>
  <si>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</si>
  <si>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</si>
  <si>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</si>
  <si>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</si>
  <si>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</si>
  <si>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</si>
  <si>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</si>
  <si>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</si>
  <si>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</si>
  <si>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</si>
  <si>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</si>
  <si>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</si>
  <si>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</si>
  <si>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</si>
  <si>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</si>
  <si>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</si>
  <si>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</si>
  <si>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</si>
  <si>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</si>
  <si>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</si>
  <si>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</si>
  <si>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</si>
  <si>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</si>
  <si>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</si>
  <si>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</si>
  <si>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</si>
  <si>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</si>
  <si>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</si>
  <si>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</si>
  <si>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</si>
  <si>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</si>
  <si>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</si>
  <si>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</si>
  <si>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</si>
  <si>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</si>
  <si>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</si>
  <si>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</si>
  <si>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</si>
  <si>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</si>
  <si>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</si>
  <si>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</si>
  <si>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</si>
  <si>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</si>
  <si>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</si>
  <si>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</si>
  <si>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</si>
  <si>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</si>
  <si>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</si>
  <si>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</si>
  <si>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</si>
  <si>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</si>
  <si>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</si>
  <si>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</si>
  <si>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</si>
  <si>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</si>
  <si>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</si>
  <si>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</si>
  <si>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</si>
  <si>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</si>
  <si>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</si>
  <si>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</si>
  <si>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</si>
  <si>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</si>
  <si>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</si>
  <si>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</si>
  <si>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</si>
  <si>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</si>
  <si>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</si>
  <si>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</si>
  <si>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</si>
  <si>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</si>
  <si>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</si>
  <si>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</si>
  <si>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</si>
  <si>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</si>
  <si>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</si>
  <si>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</si>
  <si>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</si>
  <si>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</si>
  <si>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</si>
  <si>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</si>
  <si>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</si>
  <si>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</si>
  <si>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</si>
  <si>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</si>
  <si>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</si>
  <si>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</si>
  <si>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</si>
  <si>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</si>
  <si>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</si>
  <si>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</si>
  <si>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</si>
  <si>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</si>
  <si>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</si>
  <si>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</si>
  <si>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</si>
  <si>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</si>
  <si>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</si>
  <si>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</si>
  <si>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</si>
  <si>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</si>
  <si>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</si>
  <si>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</si>
  <si>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</si>
  <si>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</si>
  <si>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</si>
  <si>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</si>
  <si>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</si>
  <si>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</si>
  <si>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</si>
  <si>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</si>
  <si>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</si>
  <si>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</si>
  <si>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</si>
  <si>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</si>
  <si>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</si>
  <si>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</si>
  <si>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</si>
  <si>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</si>
  <si>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</si>
  <si>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</si>
  <si>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</si>
  <si>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</si>
  <si>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</si>
  <si>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</si>
  <si>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</si>
  <si>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</si>
  <si>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</si>
  <si>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</si>
  <si>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</si>
  <si>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</si>
  <si>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</si>
  <si>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</si>
  <si>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</si>
  <si>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</si>
  <si>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</si>
  <si>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</si>
  <si>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</si>
  <si>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</si>
  <si>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</si>
  <si>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</si>
  <si>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</si>
  <si>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</si>
  <si>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</si>
  <si>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</si>
  <si>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</si>
  <si>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</si>
  <si>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</si>
  <si>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</si>
  <si>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</si>
  <si>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</si>
  <si>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</si>
  <si>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</si>
  <si>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</si>
  <si>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</si>
  <si>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</si>
  <si>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</si>
  <si>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</si>
  <si>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</si>
  <si>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</si>
  <si>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</si>
  <si>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</si>
  <si>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</si>
  <si>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</si>
  <si>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</si>
  <si>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</si>
  <si>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</si>
  <si>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</si>
  <si>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</si>
  <si>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</si>
  <si>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</si>
  <si>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</si>
  <si>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</si>
  <si>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</si>
  <si>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</si>
  <si>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</si>
  <si>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</si>
  <si>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</si>
  <si>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</si>
  <si>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</si>
  <si>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</si>
  <si>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</si>
  <si>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</si>
  <si>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</si>
  <si>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</si>
  <si>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</si>
  <si>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</si>
  <si>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</si>
  <si>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</si>
  <si>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</si>
  <si>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</si>
  <si>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</si>
  <si>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</si>
  <si>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</si>
  <si>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</si>
  <si>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</si>
  <si>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</si>
  <si>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</si>
  <si>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</si>
  <si>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</si>
  <si>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</si>
  <si>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</si>
  <si>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</si>
  <si>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</si>
  <si>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</si>
  <si>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</si>
  <si>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</si>
  <si>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</si>
  <si>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</si>
  <si>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</si>
  <si>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</si>
  <si>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</si>
  <si>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</si>
  <si>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</si>
  <si>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</si>
  <si>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</si>
  <si>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</si>
  <si>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</si>
  <si>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</si>
  <si>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</si>
  <si>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</si>
  <si>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</si>
  <si>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</si>
  <si>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</si>
  <si>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</si>
  <si>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</si>
  <si>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</si>
  <si>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</si>
  <si>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</si>
  <si>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</si>
  <si>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</si>
  <si>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</si>
  <si>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</si>
  <si>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</si>
  <si>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</si>
  <si>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</si>
  <si>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</si>
  <si>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</si>
  <si>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</si>
  <si>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</si>
  <si>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</si>
  <si>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</si>
  <si>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</si>
  <si>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</si>
  <si>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</si>
  <si>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</si>
  <si>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</si>
  <si>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</si>
  <si>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</si>
  <si>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</si>
  <si>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</si>
  <si>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</si>
  <si>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</si>
  <si>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</si>
  <si>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</si>
  <si>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</si>
  <si>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</si>
  <si>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</si>
  <si>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</si>
  <si>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</si>
  <si>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</si>
  <si>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</si>
  <si>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</si>
  <si>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</si>
  <si>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</si>
  <si>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</si>
  <si>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</si>
  <si>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</si>
  <si>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</si>
  <si>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</si>
  <si>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</si>
  <si>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</si>
  <si>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</si>
  <si>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</si>
  <si>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</si>
  <si>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</si>
  <si>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</si>
  <si>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</si>
  <si>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</si>
  <si>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</si>
  <si>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</si>
  <si>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</si>
  <si>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</si>
  <si>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</si>
  <si>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</si>
  <si>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</si>
  <si>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</si>
  <si>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</si>
  <si>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</si>
  <si>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</si>
  <si>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</si>
  <si>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</si>
  <si>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</si>
  <si>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</si>
  <si>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</si>
  <si>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</si>
  <si>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</si>
  <si>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</si>
  <si>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</si>
  <si>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</si>
  <si>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</si>
  <si>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</si>
  <si>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</si>
  <si>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</si>
  <si>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</si>
  <si>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</si>
  <si>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</si>
  <si>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</si>
  <si>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</si>
  <si>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</si>
  <si>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</si>
  <si>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</si>
  <si>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</si>
  <si>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</si>
  <si>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</si>
  <si>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</si>
  <si>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</si>
  <si>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</si>
  <si>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</si>
  <si>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</si>
  <si>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</si>
  <si>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</si>
  <si>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</si>
  <si>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</si>
  <si>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</si>
  <si>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</si>
  <si>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</si>
  <si>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</si>
  <si>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</si>
  <si>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</si>
  <si>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</si>
  <si>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</si>
  <si>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</si>
  <si>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</si>
  <si>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</si>
  <si>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</si>
  <si>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</si>
  <si>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</si>
  <si>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</si>
  <si>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</si>
  <si>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</si>
  <si>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</si>
  <si>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</si>
  <si>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</si>
  <si>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</si>
  <si>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</si>
  <si>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</si>
  <si>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</si>
  <si>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</si>
  <si>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</si>
  <si>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</si>
  <si>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</si>
  <si>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</si>
  <si>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</si>
  <si>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</si>
  <si>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</si>
  <si>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</si>
  <si>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</si>
  <si>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</si>
  <si>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</si>
  <si>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</si>
  <si>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</si>
  <si>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</si>
  <si>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</si>
  <si>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</si>
  <si>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</si>
  <si>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</si>
  <si>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</si>
  <si>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</si>
  <si>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</si>
  <si>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</si>
  <si>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</si>
  <si>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</si>
  <si>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</si>
  <si>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</si>
  <si>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</si>
  <si>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</si>
  <si>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</si>
  <si>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</si>
  <si>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</si>
  <si>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</si>
  <si>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</si>
  <si>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</si>
  <si>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</si>
  <si>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</si>
  <si>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</si>
  <si>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</si>
  <si>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</si>
  <si>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</si>
  <si>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</si>
  <si>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</si>
  <si>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</si>
  <si>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</si>
  <si>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</si>
  <si>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</si>
  <si>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</si>
  <si>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</si>
  <si>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</si>
  <si>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</si>
  <si>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</si>
  <si>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</si>
  <si>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</si>
  <si>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</si>
  <si>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</si>
  <si>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</si>
  <si>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</si>
  <si>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</si>
  <si>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</si>
  <si>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</si>
  <si>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</si>
  <si>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</si>
  <si>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</si>
  <si>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</si>
  <si>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</si>
  <si>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</si>
  <si>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</si>
  <si>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</si>
  <si>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</si>
  <si>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</si>
  <si>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</si>
  <si>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</si>
  <si>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</si>
  <si>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</si>
  <si>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</si>
  <si>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</si>
  <si>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</si>
  <si>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</si>
  <si>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</si>
  <si>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</si>
  <si>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</si>
  <si>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</si>
  <si>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</si>
  <si>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</si>
  <si>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</si>
  <si>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</si>
  <si>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</si>
  <si>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</si>
  <si>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</si>
  <si>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</si>
  <si>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</si>
  <si>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</si>
  <si>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</si>
  <si>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</si>
  <si>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</si>
  <si>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</si>
  <si>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</si>
  <si>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</si>
  <si>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</si>
  <si>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</si>
  <si>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</si>
  <si>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</si>
  <si>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</si>
  <si>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</si>
  <si>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</si>
  <si>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</si>
  <si>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</si>
  <si>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</si>
  <si>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</si>
  <si>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</si>
  <si>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</si>
  <si>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</si>
  <si>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</si>
  <si>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</si>
  <si>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</si>
  <si>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</si>
  <si>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</si>
  <si>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</si>
  <si>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</si>
  <si>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</si>
  <si>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</si>
  <si>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</si>
  <si>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</si>
  <si>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</si>
  <si>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</si>
  <si>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</si>
  <si>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</si>
  <si>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</si>
  <si>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</si>
  <si>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</si>
  <si>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</si>
  <si>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</si>
  <si>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</si>
  <si>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</si>
  <si>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</si>
  <si>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</si>
  <si>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</si>
  <si>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</si>
  <si>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</si>
  <si>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</si>
  <si>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</si>
  <si>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</si>
  <si>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</si>
  <si>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</si>
  <si>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</si>
  <si>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</si>
  <si>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</si>
  <si>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</si>
  <si>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</si>
  <si>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</si>
  <si>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</si>
  <si>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</si>
  <si>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</si>
  <si>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</si>
  <si>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</si>
  <si>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</si>
  <si>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</si>
  <si>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</si>
  <si>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</si>
  <si>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</si>
  <si>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</si>
  <si>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</si>
  <si>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</si>
  <si>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</si>
  <si>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</si>
  <si>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</si>
  <si>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</si>
  <si>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</si>
  <si>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</si>
  <si>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</si>
  <si>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</si>
  <si>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</si>
  <si>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</si>
  <si>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</si>
  <si>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</si>
  <si>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</si>
  <si>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</si>
  <si>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</si>
  <si>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</si>
  <si>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</si>
  <si>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</si>
  <si>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</si>
  <si>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</si>
  <si>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</si>
  <si>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</si>
  <si>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</si>
  <si>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</si>
  <si>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</si>
  <si>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</si>
  <si>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</si>
  <si>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</si>
  <si>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</si>
  <si>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</si>
  <si>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</si>
  <si>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</si>
  <si>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</si>
  <si>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</si>
  <si>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</si>
  <si>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</si>
  <si>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</si>
  <si>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</si>
  <si>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</si>
  <si>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</si>
  <si>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</si>
  <si>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</si>
  <si>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</si>
  <si>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</si>
  <si>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</si>
  <si>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</si>
  <si>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</si>
  <si>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</si>
  <si>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</si>
  <si>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</si>
  <si>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</si>
  <si>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</si>
  <si>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</si>
  <si>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</si>
  <si>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</si>
  <si>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</si>
  <si>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</si>
  <si>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</si>
  <si>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</si>
  <si>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</si>
  <si>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</si>
  <si>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</si>
  <si>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</si>
  <si>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</si>
  <si>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</si>
  <si>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</si>
  <si>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</si>
  <si>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</si>
  <si>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</si>
  <si>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</si>
  <si>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</si>
  <si>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</si>
  <si>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</si>
  <si>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</si>
  <si>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</si>
  <si>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</si>
  <si>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</si>
  <si>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</si>
  <si>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</si>
  <si>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</si>
  <si>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</si>
  <si>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</si>
  <si>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</si>
  <si>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</si>
  <si>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</si>
  <si>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</si>
  <si>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</si>
  <si>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</si>
  <si>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</si>
  <si>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</si>
  <si>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</si>
  <si>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</si>
  <si>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</si>
  <si>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</si>
  <si>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</si>
  <si>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</si>
  <si>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</si>
  <si>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</si>
  <si>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</si>
  <si>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</si>
  <si>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</si>
  <si>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</si>
  <si>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</si>
  <si>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</si>
  <si>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</si>
  <si>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</si>
  <si>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</si>
  <si>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</si>
  <si>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</si>
  <si>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</si>
  <si>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</si>
  <si>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</si>
  <si>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</si>
  <si>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</si>
  <si>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</si>
  <si>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</si>
  <si>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</si>
  <si>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</si>
  <si>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</si>
  <si>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</si>
  <si>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</si>
  <si>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</si>
  <si>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</si>
  <si>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</si>
  <si>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</si>
  <si>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</si>
  <si>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</si>
  <si>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</si>
  <si>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</si>
  <si>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</si>
  <si>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</si>
  <si>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</si>
  <si>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</si>
  <si>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</si>
  <si>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</si>
  <si>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</si>
  <si>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</si>
  <si>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</si>
  <si>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</si>
  <si>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</si>
  <si>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</si>
  <si>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</si>
  <si>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</si>
  <si>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</si>
  <si>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</si>
  <si>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</si>
  <si>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</si>
  <si>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</si>
  <si>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</si>
  <si>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</si>
  <si>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</si>
  <si>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</si>
  <si>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</si>
  <si>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</si>
  <si>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</si>
  <si>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</si>
  <si>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</si>
  <si>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</si>
  <si>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</si>
  <si>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</si>
  <si>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</si>
  <si>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</si>
  <si>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</si>
  <si>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</si>
  <si>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</si>
  <si>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</si>
  <si>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</si>
  <si>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</si>
  <si>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</si>
  <si>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</si>
  <si>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</si>
  <si>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</si>
  <si>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</si>
  <si>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</si>
  <si>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</si>
  <si>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</si>
  <si>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</si>
  <si>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</si>
  <si>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</si>
  <si>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</si>
  <si>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</si>
  <si>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</si>
  <si>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</si>
  <si>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</si>
  <si>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</si>
  <si>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</si>
  <si>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</si>
  <si>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</si>
  <si>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</si>
  <si>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</si>
  <si>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</si>
  <si>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</si>
  <si>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</si>
  <si>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</si>
  <si>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</si>
  <si>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</si>
  <si>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</si>
  <si>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</si>
  <si>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</si>
  <si>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</si>
  <si>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</si>
  <si>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</si>
  <si>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</si>
  <si>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</si>
  <si>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</si>
  <si>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</si>
  <si>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</si>
  <si>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</si>
  <si>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</si>
  <si>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</si>
  <si>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</si>
  <si>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</si>
  <si>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</si>
  <si>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</si>
  <si>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</si>
  <si>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</si>
  <si>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</si>
  <si>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</si>
  <si>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</si>
  <si>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</si>
  <si>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</si>
  <si>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</si>
  <si>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</si>
  <si>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</si>
  <si>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</si>
  <si>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</si>
  <si>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</si>
  <si>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</si>
  <si>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</si>
  <si>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</si>
  <si>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</si>
  <si>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</si>
  <si>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</si>
  <si>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</si>
  <si>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</si>
  <si>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</si>
  <si>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</si>
  <si>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</si>
  <si>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</si>
  <si>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</si>
  <si>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</si>
  <si>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</si>
  <si>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</si>
  <si>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</si>
  <si>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</si>
  <si>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</si>
  <si>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</si>
  <si>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</si>
  <si>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</si>
  <si>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</si>
  <si>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</si>
  <si>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</si>
  <si>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</si>
  <si>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</si>
  <si>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</si>
  <si>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</si>
  <si>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</si>
  <si>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</si>
  <si>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</si>
  <si>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</si>
  <si>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</si>
  <si>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</si>
  <si>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</si>
  <si>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</si>
  <si>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</si>
  <si>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</si>
  <si>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</si>
  <si>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</si>
  <si>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</si>
  <si>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</si>
  <si>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</si>
  <si>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</si>
  <si>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</si>
  <si>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</si>
  <si>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</si>
  <si>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</si>
  <si>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</si>
  <si>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</si>
  <si>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</si>
  <si>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</si>
  <si>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</si>
  <si>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</si>
  <si>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</si>
  <si>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</si>
  <si>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</si>
  <si>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</si>
  <si>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</si>
  <si>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</si>
  <si>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</si>
  <si>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</si>
  <si>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</si>
  <si>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</si>
  <si>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</si>
  <si>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</si>
  <si>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</si>
  <si>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</si>
  <si>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</si>
  <si>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</si>
  <si>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</si>
  <si>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</si>
  <si>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</si>
  <si>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</si>
  <si>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</si>
  <si>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</si>
  <si>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</si>
  <si>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</si>
  <si>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</si>
  <si>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</si>
  <si>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</si>
  <si>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</si>
  <si>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</si>
  <si>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</si>
  <si>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</si>
  <si>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</si>
  <si>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</si>
  <si>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</si>
  <si>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</si>
  <si>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</si>
  <si>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</si>
  <si>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</si>
  <si>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</si>
  <si>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</si>
  <si>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</si>
  <si>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</si>
  <si>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</si>
  <si>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</si>
  <si>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</si>
  <si>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</si>
  <si>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</si>
  <si>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</si>
  <si>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</si>
  <si>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</si>
  <si>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</si>
  <si>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</si>
  <si>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</si>
  <si>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</si>
  <si>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</si>
  <si>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</si>
  <si>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</si>
  <si>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</si>
  <si>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</si>
  <si>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</si>
  <si>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</si>
  <si>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</si>
  <si>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</si>
  <si>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</si>
  <si>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</si>
  <si>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</si>
  <si>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</si>
  <si>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</si>
  <si>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</si>
  <si>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</si>
  <si>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</si>
  <si>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</si>
  <si>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</si>
  <si>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</si>
  <si>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</si>
  <si>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</si>
  <si>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</si>
  <si>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</si>
  <si>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</si>
  <si>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</si>
  <si>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</si>
  <si>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</si>
  <si>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</si>
  <si>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</si>
  <si>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</si>
  <si>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</si>
  <si>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</si>
  <si>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</si>
  <si>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</si>
  <si>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</si>
  <si>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</si>
  <si>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</si>
  <si>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</si>
  <si>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</si>
  <si>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</si>
  <si>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</si>
  <si>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</si>
  <si>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</si>
  <si>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</si>
  <si>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</si>
  <si>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</si>
  <si>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</si>
  <si>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</si>
  <si>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</si>
  <si>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</si>
  <si>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</si>
  <si>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</si>
  <si>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</si>
  <si>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</si>
  <si>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</si>
  <si>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</si>
  <si>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</si>
  <si>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</si>
  <si>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</si>
  <si>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</si>
  <si>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</si>
  <si>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</si>
  <si>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</si>
  <si>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</si>
  <si>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</si>
  <si>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</si>
  <si>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</si>
  <si>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</si>
  <si>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</si>
  <si>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</si>
  <si>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</si>
  <si>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</si>
  <si>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</si>
  <si>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</si>
  <si>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</si>
  <si>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</si>
  <si>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</si>
  <si>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</si>
  <si>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</si>
  <si>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</si>
  <si>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</si>
  <si>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</si>
  <si>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</si>
  <si>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</si>
  <si>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</si>
  <si>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</si>
  <si>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</si>
  <si>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</si>
  <si>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</si>
  <si>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</si>
  <si>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</si>
  <si>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</si>
  <si>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</si>
  <si>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</si>
  <si>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</si>
  <si>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</si>
  <si>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</si>
  <si>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</si>
  <si>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</si>
  <si>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</si>
  <si>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</si>
  <si>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</si>
  <si>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</si>
  <si>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</si>
  <si>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</si>
  <si>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</si>
  <si>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</si>
  <si>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</si>
  <si>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</si>
  <si>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</si>
  <si>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</si>
  <si>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</si>
  <si>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</si>
  <si>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</si>
  <si>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</si>
  <si>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</si>
  <si>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</si>
  <si>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</si>
  <si>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</si>
  <si>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</si>
  <si>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</si>
  <si>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</si>
  <si>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</si>
  <si>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</si>
  <si>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</si>
  <si>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</si>
  <si>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</si>
  <si>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</si>
  <si>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</si>
  <si>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</si>
  <si>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</si>
  <si>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</si>
  <si>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</si>
  <si>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</si>
  <si>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</si>
  <si>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</si>
  <si>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</si>
  <si>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</si>
  <si>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</si>
  <si>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</si>
  <si>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</si>
  <si>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</si>
  <si>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</si>
  <si>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</si>
  <si>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</si>
  <si>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</si>
  <si>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</si>
  <si>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</si>
  <si>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</si>
  <si>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</si>
  <si>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</si>
  <si>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</si>
  <si>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</si>
  <si>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</si>
  <si>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</si>
  <si>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</si>
  <si>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</si>
  <si>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</si>
  <si>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</si>
  <si>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</si>
  <si>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</si>
  <si>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</si>
  <si>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</si>
  <si>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</si>
  <si>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</si>
  <si>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</si>
  <si>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</si>
  <si>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</si>
  <si>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</si>
  <si>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</si>
  <si>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</si>
  <si>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</si>
  <si>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</si>
  <si>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</si>
  <si>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</si>
  <si>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</si>
  <si>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</si>
  <si>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</si>
  <si>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</si>
  <si>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</si>
  <si>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</si>
  <si>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</si>
  <si>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</si>
  <si>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</si>
  <si>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</si>
  <si>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</si>
  <si>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</si>
  <si>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</si>
  <si>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</si>
  <si>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</si>
  <si>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</si>
  <si>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</si>
  <si>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</si>
  <si>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</si>
  <si>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</si>
  <si>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</si>
  <si>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</si>
  <si>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</si>
  <si>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</si>
  <si>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</si>
  <si>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</si>
  <si>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</si>
  <si>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</si>
  <si>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</si>
  <si>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</si>
  <si>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</si>
  <si>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</si>
  <si>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</si>
  <si>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</si>
  <si>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</si>
  <si>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</si>
  <si>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</si>
  <si>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</si>
  <si>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</si>
  <si>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</si>
  <si>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</si>
  <si>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</si>
  <si>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</si>
  <si>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</si>
  <si>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</si>
  <si>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</si>
  <si>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</si>
  <si>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</si>
  <si>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</si>
  <si>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</si>
  <si>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</si>
  <si>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</si>
  <si>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</si>
  <si>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</si>
  <si>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</si>
  <si>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</si>
  <si>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</si>
  <si>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</si>
  <si>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</si>
  <si>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</si>
  <si>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</si>
  <si>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</si>
  <si>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</si>
  <si>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</si>
  <si>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</si>
  <si>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</si>
  <si>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</si>
  <si>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</si>
  <si>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</si>
  <si>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</si>
  <si>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</si>
  <si>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</si>
  <si>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</si>
  <si>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</si>
  <si>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</si>
  <si>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</si>
  <si>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</si>
  <si>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</si>
  <si>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</si>
  <si>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</si>
  <si>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</si>
  <si>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</si>
  <si>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</si>
  <si>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</si>
  <si>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</si>
  <si>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</si>
  <si>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</si>
  <si>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</si>
  <si>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</si>
  <si>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</si>
  <si>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</si>
  <si>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</si>
  <si>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</si>
  <si>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</si>
  <si>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</si>
  <si>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</si>
  <si>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</si>
  <si>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</si>
  <si>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</si>
  <si>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</si>
  <si>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</si>
  <si>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</si>
  <si>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</si>
  <si>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</si>
  <si>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</si>
  <si>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</si>
  <si>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</si>
  <si>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</si>
  <si>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</si>
  <si>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</si>
  <si>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</si>
  <si>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</si>
  <si>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</si>
  <si>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</si>
  <si>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</si>
  <si>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</si>
  <si>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</si>
  <si>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</si>
  <si>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</si>
  <si>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</si>
  <si>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</si>
  <si>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</si>
  <si>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</si>
  <si>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</si>
  <si>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</si>
  <si>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</si>
  <si>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</si>
  <si>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</si>
  <si>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</si>
  <si>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</si>
  <si>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</si>
  <si>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</si>
  <si>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</si>
  <si>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</si>
  <si>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</si>
  <si>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</si>
  <si>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</si>
  <si>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</si>
  <si>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</si>
  <si>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</si>
  <si>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</si>
  <si>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</si>
  <si>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</si>
  <si>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</si>
  <si>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</si>
  <si>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</si>
  <si>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</si>
  <si>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</si>
  <si>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</si>
  <si>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</si>
  <si>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</si>
  <si>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</si>
  <si>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</si>
  <si>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</si>
  <si>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</si>
  <si>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</si>
  <si>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</si>
  <si>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</si>
  <si>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</si>
  <si>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</si>
  <si>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</si>
  <si>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</si>
  <si>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</si>
  <si>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</si>
  <si>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</si>
  <si>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</si>
  <si>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</si>
  <si>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</si>
  <si>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</si>
  <si>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</si>
  <si>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</si>
  <si>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</si>
  <si>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</si>
  <si>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</si>
  <si>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</si>
  <si>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</si>
  <si>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</si>
  <si>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</si>
  <si>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</si>
  <si>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</si>
  <si>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</si>
  <si>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</si>
  <si>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</si>
  <si>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</si>
  <si>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</si>
  <si>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</si>
  <si>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</si>
  <si>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</si>
  <si>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</si>
  <si>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</si>
  <si>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</si>
  <si>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</si>
  <si>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</si>
  <si>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</si>
  <si>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</si>
  <si>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</si>
  <si>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</si>
  <si>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</si>
  <si>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</si>
  <si>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</si>
  <si>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</si>
  <si>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</si>
  <si>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</si>
  <si>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</si>
  <si>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</si>
  <si>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</si>
  <si>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</si>
  <si>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</si>
  <si>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</si>
  <si>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</si>
  <si>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</si>
  <si>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</si>
  <si>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</si>
  <si>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</si>
  <si>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</si>
  <si>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</si>
  <si>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</si>
  <si>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</si>
  <si>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</si>
  <si>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</si>
  <si>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</si>
  <si>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</si>
  <si>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</si>
  <si>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</si>
  <si>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</si>
  <si>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</si>
  <si>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</si>
  <si>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</si>
  <si>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</si>
  <si>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</si>
  <si>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</si>
  <si>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</si>
  <si>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</si>
  <si>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</si>
  <si>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</si>
  <si>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</si>
  <si>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</si>
  <si>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</si>
  <si>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</si>
  <si>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</si>
  <si>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</si>
  <si>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</si>
  <si>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</si>
  <si>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</si>
  <si>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</si>
  <si>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</si>
  <si>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</si>
  <si>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</si>
  <si>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</si>
  <si>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</si>
  <si>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</si>
  <si>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</si>
  <si>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</si>
  <si>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</si>
  <si>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</si>
  <si>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</si>
  <si>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</si>
  <si>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</si>
  <si>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</si>
  <si>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</si>
  <si>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</si>
  <si>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</si>
  <si>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</si>
  <si>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</si>
  <si>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</si>
  <si>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</si>
  <si>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</si>
  <si>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</si>
  <si>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</si>
  <si>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</si>
  <si>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</si>
  <si>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</si>
  <si>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</si>
  <si>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</si>
  <si>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</si>
  <si>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</si>
  <si>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</si>
  <si>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</si>
  <si>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</si>
  <si>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</si>
  <si>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</si>
  <si>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</si>
  <si>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</si>
  <si>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</si>
  <si>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</si>
  <si>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</si>
  <si>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</si>
  <si>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</si>
  <si>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</si>
  <si>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</si>
  <si>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</si>
  <si>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</si>
  <si>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</si>
  <si>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</si>
  <si>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</si>
  <si>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</si>
  <si>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</si>
  <si>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</si>
  <si>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</si>
  <si>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</si>
  <si>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</si>
  <si>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</si>
  <si>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</si>
  <si>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</si>
  <si>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</si>
  <si>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</si>
  <si>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</si>
  <si>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</si>
  <si>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</si>
  <si>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</si>
  <si>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</si>
  <si>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</si>
  <si>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</si>
  <si>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</si>
  <si>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</si>
  <si>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</si>
  <si>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</si>
  <si>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</si>
  <si>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</si>
  <si>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</si>
  <si>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</si>
  <si>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</si>
  <si>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</si>
  <si>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</si>
  <si>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</si>
  <si>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</si>
  <si>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</si>
  <si>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</si>
  <si>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</si>
  <si>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</si>
  <si>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</si>
  <si>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</si>
  <si>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</si>
  <si>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</si>
  <si>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</si>
  <si>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</si>
  <si>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</si>
  <si>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</si>
  <si>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</si>
  <si>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</si>
  <si>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</si>
  <si>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</si>
  <si>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</si>
  <si>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</si>
  <si>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</si>
  <si>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</si>
  <si>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</si>
  <si>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</si>
  <si>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</si>
  <si>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</si>
  <si>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</si>
  <si>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</si>
  <si>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</si>
  <si>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</si>
  <si>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</si>
  <si>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</si>
  <si>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</si>
  <si>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</si>
  <si>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</si>
  <si>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</si>
  <si>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</si>
  <si>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</si>
  <si>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</si>
  <si>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</si>
  <si>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</si>
  <si>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</si>
  <si>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</si>
  <si>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</si>
  <si>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</si>
  <si>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</si>
  <si>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</si>
  <si>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</si>
  <si>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</si>
  <si>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</si>
  <si>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</si>
  <si>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</si>
  <si>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</si>
  <si>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</si>
  <si>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</si>
  <si>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</si>
  <si>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</si>
  <si>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</si>
  <si>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</si>
  <si>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</si>
  <si>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</si>
  <si>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</si>
  <si>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</si>
  <si>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</si>
  <si>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</si>
  <si>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</si>
  <si>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</si>
  <si>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</si>
  <si>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</si>
  <si>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</si>
  <si>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</si>
  <si>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</si>
  <si>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</si>
  <si>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</si>
  <si>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</si>
  <si>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</si>
  <si>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</si>
  <si>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</si>
  <si>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</si>
  <si>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</si>
  <si>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</si>
  <si>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</si>
  <si>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</si>
  <si>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</si>
  <si>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</si>
  <si>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</si>
  <si>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</si>
  <si>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</si>
  <si>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</si>
  <si>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</si>
  <si>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</si>
  <si>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</si>
  <si>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</si>
  <si>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</si>
  <si>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</si>
  <si>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</si>
  <si>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</si>
  <si>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</si>
  <si>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</si>
  <si>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</si>
  <si>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</si>
  <si>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</si>
  <si>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</si>
  <si>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</si>
  <si>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</si>
  <si>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</si>
  <si>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</si>
  <si>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</si>
  <si>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</si>
  <si>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</si>
  <si>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</si>
  <si>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</si>
  <si>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</si>
  <si>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</si>
  <si>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</si>
  <si>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</si>
  <si>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</si>
  <si>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</si>
  <si>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</si>
  <si>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</si>
  <si>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</si>
  <si>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</si>
  <si>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</si>
  <si>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</si>
  <si>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</si>
  <si>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</si>
  <si>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</si>
  <si>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</si>
  <si>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</si>
  <si>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</si>
  <si>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</si>
  <si>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</si>
  <si>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</si>
  <si>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</si>
  <si>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</si>
  <si>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</si>
  <si>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</si>
  <si>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</si>
  <si>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</si>
  <si>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</si>
  <si>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</si>
  <si>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</si>
  <si>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</si>
  <si>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</si>
  <si>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</si>
  <si>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</si>
  <si>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</si>
  <si>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</si>
  <si>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</si>
  <si>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</si>
  <si>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</si>
  <si>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</si>
  <si>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</si>
  <si>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</si>
  <si>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</si>
  <si>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</si>
  <si>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</si>
  <si>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</si>
  <si>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</si>
  <si>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</si>
  <si>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</si>
  <si>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</si>
  <si>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</si>
  <si>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</si>
  <si>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</si>
  <si>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</si>
  <si>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</si>
  <si>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</si>
  <si>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</si>
  <si>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</si>
  <si>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</si>
  <si>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</si>
  <si>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</si>
  <si>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</si>
  <si>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</si>
  <si>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</si>
  <si>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</si>
  <si>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</si>
  <si>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</si>
  <si>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</si>
  <si>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</si>
  <si>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</si>
  <si>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</si>
  <si>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</si>
  <si>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</si>
  <si>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</si>
  <si>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</si>
  <si>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</si>
  <si>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</si>
  <si>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</si>
  <si>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</si>
  <si>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</si>
  <si>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</si>
  <si>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</si>
  <si>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</si>
  <si>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</si>
  <si>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</si>
  <si>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</si>
  <si>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</si>
  <si>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</si>
  <si>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</si>
  <si>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</si>
  <si>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</si>
  <si>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</si>
  <si>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</si>
  <si>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</si>
  <si>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</si>
  <si>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</si>
  <si>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</si>
  <si>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</si>
  <si>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</si>
  <si>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</si>
  <si>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</si>
  <si>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</si>
  <si>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</si>
  <si>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</si>
  <si>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</si>
  <si>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</si>
  <si>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</si>
  <si>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</si>
  <si>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</si>
  <si>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</si>
  <si>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</si>
  <si>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</si>
  <si>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</si>
  <si>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</si>
  <si>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</si>
  <si>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</si>
  <si>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</si>
  <si>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</si>
  <si>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</si>
  <si>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</si>
  <si>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</si>
  <si>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</si>
  <si>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</si>
  <si>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</si>
  <si>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</si>
  <si>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</si>
  <si>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</si>
  <si>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</si>
  <si>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</si>
  <si>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</si>
  <si>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</si>
  <si>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</si>
  <si>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</si>
  <si>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</si>
  <si>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</si>
  <si>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</si>
  <si>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</si>
  <si>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</si>
  <si>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</si>
  <si>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</si>
  <si>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</si>
  <si>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</si>
  <si>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</si>
  <si>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</si>
  <si>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</si>
  <si>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</si>
  <si>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</si>
  <si>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</si>
  <si>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</si>
  <si>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</si>
  <si>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</si>
  <si>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</si>
  <si>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</si>
  <si>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</si>
  <si>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</si>
  <si>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</si>
  <si>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</si>
  <si>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</si>
  <si>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</si>
  <si>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</si>
  <si>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</si>
  <si>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</si>
  <si>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</si>
  <si>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</si>
  <si>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</si>
  <si>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</si>
  <si>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</si>
  <si>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</si>
  <si>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</si>
  <si>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</si>
  <si>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</si>
  <si>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</si>
  <si>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</si>
  <si>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</si>
  <si>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</si>
  <si>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</si>
  <si>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</si>
  <si>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</si>
  <si>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</si>
  <si>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</si>
  <si>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</si>
  <si>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</si>
  <si>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</si>
  <si>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</si>
  <si>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</si>
  <si>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</si>
  <si>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</si>
  <si>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</si>
  <si>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</si>
  <si>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</si>
  <si>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</si>
  <si>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</si>
  <si>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</si>
  <si>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</si>
  <si>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</si>
  <si>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</si>
  <si>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</si>
  <si>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</si>
  <si>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</si>
  <si>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</si>
  <si>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</si>
  <si>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</si>
  <si>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</si>
  <si>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</si>
  <si>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</si>
  <si>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</si>
  <si>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</si>
  <si>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</si>
  <si>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</si>
  <si>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</si>
  <si>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</si>
  <si>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</si>
  <si>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</si>
  <si>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</si>
  <si>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</si>
  <si>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</si>
  <si>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</si>
  <si>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</si>
  <si>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</si>
  <si>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</si>
  <si>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</si>
  <si>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</si>
  <si>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</si>
  <si>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</si>
  <si>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</si>
  <si>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</si>
  <si>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</si>
  <si>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</si>
  <si>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</si>
  <si>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</si>
  <si>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</si>
  <si>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</si>
  <si>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</si>
  <si>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</si>
  <si>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</si>
  <si>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</si>
  <si>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</si>
  <si>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</si>
  <si>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</si>
  <si>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</si>
  <si>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</si>
  <si>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</si>
  <si>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</si>
  <si>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</si>
  <si>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</si>
  <si>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</si>
  <si>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</si>
  <si>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</si>
  <si>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</si>
  <si>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</si>
  <si>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</si>
  <si>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</si>
  <si>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</si>
  <si>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</si>
  <si>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</si>
  <si>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</si>
  <si>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</si>
  <si>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</si>
  <si>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</si>
  <si>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</si>
  <si>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</si>
  <si>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</si>
  <si>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</si>
  <si>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</si>
  <si>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</si>
  <si>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</si>
  <si>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</si>
  <si>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</si>
  <si>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</si>
  <si>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</si>
  <si>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</si>
  <si>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</si>
  <si>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</si>
  <si>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</si>
  <si>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</si>
  <si>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</si>
  <si>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</si>
  <si>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</si>
  <si>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</si>
  <si>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</si>
  <si>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</si>
  <si>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</si>
  <si>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</si>
  <si>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</si>
  <si>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</si>
  <si>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</si>
  <si>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</si>
  <si>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</si>
  <si>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</si>
  <si>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</si>
  <si>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</si>
  <si>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</si>
  <si>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</si>
  <si>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</si>
  <si>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</si>
  <si>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</si>
  <si>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</si>
  <si>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</si>
  <si>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</si>
  <si>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</si>
  <si>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</si>
  <si>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</si>
  <si>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</si>
  <si>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</si>
  <si>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</si>
  <si>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</si>
  <si>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</si>
  <si>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</si>
  <si>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</si>
  <si>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</si>
  <si>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</si>
  <si>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</si>
  <si>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</si>
  <si>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</si>
  <si>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</si>
  <si>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</si>
  <si>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</si>
  <si>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</si>
  <si>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</si>
  <si>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</si>
  <si>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</si>
  <si>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</si>
  <si>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</si>
  <si>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</si>
  <si>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</si>
  <si>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</si>
  <si>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</si>
  <si>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</si>
  <si>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</si>
  <si>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</si>
  <si>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</si>
  <si>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</si>
  <si>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</si>
  <si>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</si>
  <si>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</si>
  <si>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</si>
  <si>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</si>
  <si>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</si>
  <si>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</si>
  <si>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</si>
  <si>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</si>
  <si>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</si>
  <si>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</si>
  <si>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</si>
  <si>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</si>
  <si>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</si>
  <si>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</si>
  <si>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</si>
  <si>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</si>
  <si>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</si>
  <si>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</si>
  <si>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</si>
  <si>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</si>
  <si>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</si>
  <si>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</si>
  <si>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</si>
  <si>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</si>
  <si>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</si>
  <si>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</si>
  <si>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</si>
  <si>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</si>
  <si>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</si>
  <si>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</si>
  <si>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</si>
  <si>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</si>
  <si>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</si>
  <si>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</si>
  <si>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</si>
  <si>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</si>
  <si>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</si>
  <si>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</si>
  <si>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</si>
  <si>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</si>
  <si>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</si>
  <si>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</si>
  <si>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</si>
  <si>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</si>
  <si>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</si>
  <si>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</si>
  <si>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</si>
  <si>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</si>
  <si>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</si>
  <si>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</si>
  <si>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</si>
  <si>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</si>
  <si>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</si>
  <si>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</si>
  <si>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</si>
  <si>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</si>
  <si>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</si>
  <si>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</si>
  <si>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</si>
  <si>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</si>
  <si>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</si>
  <si>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</si>
  <si>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</si>
  <si>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</si>
  <si>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</si>
  <si>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</si>
  <si>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</si>
  <si>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</si>
  <si>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</si>
  <si>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</si>
  <si>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</si>
  <si>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</si>
  <si>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</si>
  <si>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</si>
  <si>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</si>
  <si>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</si>
  <si>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</si>
  <si>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</si>
  <si>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</si>
  <si>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</si>
  <si>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</si>
  <si>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</si>
  <si>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</si>
  <si>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</si>
  <si>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</si>
  <si>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</si>
  <si>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</si>
  <si>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</si>
  <si>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</si>
  <si>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</si>
  <si>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</si>
  <si>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</si>
  <si>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</si>
  <si>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</si>
  <si>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</si>
  <si>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</si>
  <si>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</si>
  <si>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</si>
  <si>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</si>
  <si>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</si>
  <si>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</si>
  <si>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</si>
  <si>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</si>
  <si>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</si>
  <si>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</si>
  <si>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</si>
  <si>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</si>
  <si>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</si>
  <si>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</si>
  <si>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</si>
  <si>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</si>
  <si>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</si>
  <si>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</si>
  <si>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</si>
  <si>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</si>
  <si>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</si>
  <si>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</si>
  <si>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</si>
  <si>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</si>
  <si>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</si>
  <si>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</si>
  <si>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</si>
  <si>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</si>
  <si>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</si>
  <si>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</si>
  <si>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</si>
  <si>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</si>
  <si>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</si>
  <si>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</si>
  <si>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</si>
  <si>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</si>
  <si>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</si>
  <si>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</si>
  <si>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</si>
  <si>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</si>
  <si>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</si>
  <si>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</si>
  <si>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</si>
  <si>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</si>
  <si>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</si>
  <si>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</si>
  <si>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</si>
  <si>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</si>
  <si>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</si>
  <si>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</si>
  <si>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</si>
  <si>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</si>
  <si>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</si>
  <si>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</si>
  <si>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</si>
  <si>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</si>
  <si>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</si>
  <si>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</si>
  <si>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</si>
  <si>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</si>
  <si>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</si>
  <si>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</si>
  <si>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</si>
  <si>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</si>
  <si>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</si>
  <si>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</si>
  <si>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</si>
  <si>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</si>
  <si>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</si>
  <si>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</si>
  <si>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</si>
  <si>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</si>
  <si>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</si>
  <si>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</si>
  <si>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</si>
  <si>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</si>
  <si>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</si>
  <si>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</si>
  <si>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</si>
  <si>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</si>
  <si>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</si>
  <si>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</si>
  <si>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</si>
  <si>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</si>
  <si>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</si>
  <si>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</si>
  <si>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</si>
  <si>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</si>
  <si>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</si>
  <si>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</si>
  <si>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</si>
  <si>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</si>
  <si>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</si>
  <si>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</si>
  <si>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</si>
  <si>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</si>
  <si>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</si>
  <si>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</si>
  <si>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</si>
  <si>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</si>
  <si>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</si>
  <si>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</si>
  <si>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</si>
  <si>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</si>
  <si>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</si>
  <si>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</si>
  <si>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</si>
  <si>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</si>
  <si>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</si>
  <si>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</si>
  <si>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</si>
  <si>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</si>
  <si>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</si>
  <si>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</si>
  <si>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</si>
  <si>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</si>
  <si>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</si>
  <si>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</si>
  <si>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</si>
  <si>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</si>
  <si>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</si>
  <si>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</si>
  <si>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</si>
  <si>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</si>
  <si>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</si>
  <si>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</si>
  <si>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</si>
  <si>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</si>
  <si>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</si>
  <si>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</si>
  <si>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</si>
  <si>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</si>
  <si>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</si>
  <si>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</si>
  <si>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</si>
  <si>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</si>
  <si>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</si>
  <si>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</si>
  <si>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</si>
  <si>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</si>
  <si>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</si>
  <si>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</si>
  <si>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</si>
  <si>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</si>
  <si>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</si>
  <si>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</si>
  <si>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</si>
  <si>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</si>
  <si>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</si>
  <si>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</si>
  <si>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</si>
  <si>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</si>
  <si>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</si>
  <si>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</si>
  <si>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</si>
  <si>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</si>
  <si>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</si>
  <si>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</si>
  <si>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</si>
  <si>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</si>
  <si>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</si>
  <si>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</si>
  <si>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</si>
  <si>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</si>
  <si>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</si>
  <si>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</si>
  <si>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</si>
  <si>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</si>
  <si>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</si>
  <si>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</si>
  <si>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</si>
  <si>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</si>
  <si>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</si>
  <si>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</si>
  <si>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</si>
  <si>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</si>
  <si>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</si>
  <si>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</si>
  <si>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</si>
  <si>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</si>
  <si>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</si>
  <si>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</si>
  <si>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</si>
  <si>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</si>
  <si>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</si>
  <si>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</si>
  <si>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</si>
  <si>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</si>
  <si>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</si>
  <si>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</si>
  <si>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</si>
  <si>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</si>
  <si>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</si>
  <si>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</si>
  <si>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</si>
  <si>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</si>
  <si>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</si>
  <si>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</si>
  <si>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</si>
  <si>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</si>
  <si>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</si>
  <si>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</si>
  <si>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</si>
  <si>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</si>
  <si>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</si>
  <si>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</si>
  <si>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</si>
  <si>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</si>
  <si>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</si>
  <si>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</si>
  <si>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</si>
  <si>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</si>
  <si>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</si>
  <si>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</si>
  <si>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</si>
  <si>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</si>
  <si>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</si>
  <si>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</si>
  <si>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</si>
  <si>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</si>
  <si>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</si>
  <si>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</si>
  <si>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</si>
  <si>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</si>
  <si>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</si>
  <si>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</si>
  <si>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</si>
  <si>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</si>
  <si>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</si>
  <si>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</si>
  <si>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</si>
  <si>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</si>
  <si>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</si>
  <si>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</si>
  <si>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</si>
  <si>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</si>
  <si>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</si>
  <si>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</si>
  <si>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</si>
  <si>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</si>
  <si>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</si>
  <si>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</si>
  <si>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</si>
  <si>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</si>
  <si>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</si>
  <si>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</si>
  <si>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</si>
  <si>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</si>
  <si>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</si>
  <si>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</si>
  <si>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</si>
  <si>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</si>
  <si>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</si>
  <si>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</si>
  <si>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</si>
  <si>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</si>
  <si>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</si>
  <si>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</si>
  <si>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</si>
  <si>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</si>
  <si>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</si>
  <si>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</si>
  <si>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</si>
  <si>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</si>
  <si>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</si>
  <si>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</si>
  <si>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</si>
  <si>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</si>
  <si>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</si>
  <si>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</si>
  <si>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</si>
  <si>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</si>
  <si>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</si>
  <si>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</si>
  <si>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</si>
  <si>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</si>
  <si>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</si>
  <si>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</si>
  <si>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</si>
  <si>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</si>
  <si>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</si>
  <si>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</si>
  <si>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</si>
  <si>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</si>
  <si>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</si>
  <si>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</si>
  <si>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</si>
  <si>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</si>
  <si>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</si>
  <si>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</si>
  <si>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</si>
  <si>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</si>
  <si>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</si>
  <si>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</si>
  <si>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</si>
  <si>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</si>
  <si>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</si>
  <si>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</si>
  <si>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</si>
  <si>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</si>
  <si>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</si>
  <si>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</si>
  <si>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</si>
  <si>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</si>
  <si>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</si>
  <si>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</si>
  <si>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</si>
  <si>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</si>
  <si>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</si>
  <si>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</si>
  <si>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</si>
  <si>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</si>
  <si>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</si>
  <si>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</si>
  <si>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</si>
  <si>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</si>
  <si>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</si>
  <si>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</si>
  <si>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</si>
  <si>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</si>
  <si>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</si>
  <si>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</si>
  <si>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</si>
  <si>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</si>
  <si>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</si>
  <si>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</si>
  <si>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</si>
  <si>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</si>
  <si>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</si>
  <si>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</si>
  <si>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</si>
  <si>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</si>
  <si>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</si>
  <si>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</si>
  <si>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</si>
  <si>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</si>
  <si>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</si>
  <si>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</si>
  <si>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</si>
  <si>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</si>
  <si>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</si>
  <si>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</si>
  <si>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</si>
  <si>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</si>
  <si>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</si>
  <si>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</si>
  <si>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</si>
  <si>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</si>
  <si>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</si>
  <si>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</si>
  <si>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</si>
  <si>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</si>
  <si>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</si>
  <si>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</si>
  <si>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</si>
  <si>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</si>
  <si>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</si>
  <si>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</si>
  <si>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</si>
  <si>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</si>
  <si>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</si>
  <si>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</si>
  <si>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</si>
  <si>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</si>
  <si>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</si>
  <si>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</si>
  <si>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</si>
  <si>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</si>
  <si>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</si>
  <si>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</si>
  <si>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</si>
  <si>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</si>
  <si>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</si>
  <si>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</si>
  <si>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</si>
  <si>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</si>
  <si>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</si>
  <si>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</si>
  <si>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</si>
  <si>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</si>
  <si>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</si>
  <si>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</si>
  <si>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</si>
  <si>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</si>
  <si>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</si>
  <si>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</si>
  <si>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</si>
  <si>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</si>
  <si>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</si>
  <si>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</si>
  <si>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</si>
  <si>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</si>
  <si>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</si>
  <si>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</si>
  <si>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</si>
  <si>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</si>
  <si>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</si>
  <si>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</si>
  <si>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</si>
  <si>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</si>
  <si>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</si>
  <si>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</si>
  <si>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</si>
  <si>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</si>
  <si>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</si>
  <si>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</si>
  <si>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</si>
  <si>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</si>
  <si>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</si>
  <si>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</si>
  <si>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</si>
  <si>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</si>
  <si>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</si>
  <si>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</si>
  <si>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</si>
  <si>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</si>
  <si>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</si>
  <si>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</si>
  <si>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</si>
  <si>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</si>
  <si>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</si>
  <si>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</si>
  <si>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</si>
  <si>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</si>
  <si>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</si>
  <si>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</si>
  <si>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</si>
  <si>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</si>
  <si>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</si>
  <si>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</si>
  <si>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</si>
  <si>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</si>
  <si>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</si>
  <si>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</si>
  <si>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</si>
  <si>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</si>
  <si>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</si>
  <si>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</si>
  <si>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</si>
  <si>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</si>
  <si>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</si>
  <si>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</si>
  <si>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</si>
  <si>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</si>
  <si>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</si>
  <si>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</si>
  <si>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</si>
  <si>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</si>
  <si>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</si>
  <si>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</si>
  <si>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</si>
  <si>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</si>
  <si>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</si>
  <si>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</si>
  <si>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</si>
  <si>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</si>
  <si>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</si>
  <si>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</si>
  <si>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</si>
  <si>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</si>
  <si>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</si>
  <si>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</si>
  <si>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</si>
  <si>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</si>
  <si>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</si>
  <si>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</si>
  <si>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</si>
  <si>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</si>
  <si>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</si>
  <si>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</si>
  <si>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</si>
  <si>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</si>
  <si>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</si>
  <si>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</si>
  <si>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</si>
  <si>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</si>
  <si>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</si>
  <si>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</si>
  <si>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</si>
  <si>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</si>
  <si>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</si>
  <si>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</si>
  <si>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</si>
  <si>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</si>
  <si>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</si>
  <si>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</si>
  <si>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</si>
  <si>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</si>
  <si>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</si>
  <si>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</si>
  <si>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</si>
  <si>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</si>
  <si>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</si>
  <si>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</si>
  <si>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</si>
  <si>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</si>
  <si>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</si>
  <si>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</si>
  <si>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</si>
  <si>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</si>
  <si>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</si>
  <si>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</si>
  <si>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</si>
  <si>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</si>
  <si>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</si>
  <si>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</si>
  <si>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</si>
  <si>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</si>
  <si>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</si>
  <si>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</si>
  <si>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</si>
  <si>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</si>
  <si>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</si>
  <si>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</si>
  <si>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</si>
  <si>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</si>
  <si>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</si>
  <si>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</si>
  <si>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</si>
  <si>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</si>
  <si>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</si>
  <si>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</si>
  <si>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</si>
  <si>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</si>
  <si>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</si>
  <si>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</si>
  <si>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</si>
  <si>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</si>
  <si>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</si>
  <si>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</si>
  <si>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</si>
  <si>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</si>
  <si>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</si>
  <si>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</si>
  <si>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</si>
  <si>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</si>
  <si>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</si>
  <si>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</si>
  <si>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</si>
  <si>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</si>
  <si>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</si>
  <si>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</si>
  <si>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</si>
  <si>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</si>
  <si>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</si>
  <si>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</si>
  <si>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</si>
  <si>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</si>
  <si>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</si>
  <si>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</si>
  <si>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</si>
  <si>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</si>
  <si>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</si>
  <si>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</si>
  <si>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</si>
  <si>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</si>
  <si>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</si>
  <si>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</si>
  <si>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</si>
  <si>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</si>
  <si>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</si>
  <si>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</si>
  <si>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</si>
  <si>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</si>
  <si>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</si>
  <si>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</si>
  <si>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</si>
  <si>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</si>
  <si>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</si>
  <si>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</si>
  <si>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</si>
  <si>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</si>
  <si>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</si>
  <si>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</si>
  <si>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</si>
  <si>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</si>
  <si>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</si>
  <si>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</si>
  <si>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</si>
  <si>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</si>
  <si>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</si>
  <si>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</si>
  <si>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</si>
  <si>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</si>
  <si>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</si>
  <si>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</si>
  <si>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</si>
  <si>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</si>
  <si>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</si>
  <si>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</si>
  <si>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</si>
  <si>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</si>
  <si>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</si>
  <si>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</si>
  <si>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</si>
  <si>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</si>
  <si>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</si>
  <si>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</si>
  <si>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</si>
  <si>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</si>
  <si>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</si>
  <si>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</si>
  <si>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</si>
  <si>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</si>
  <si>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</si>
  <si>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</si>
  <si>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</si>
  <si>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</si>
  <si>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</si>
  <si>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</si>
  <si>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</si>
  <si>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</si>
  <si>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</si>
  <si>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</si>
  <si>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</si>
  <si>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</si>
  <si>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</si>
  <si>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</si>
  <si>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</si>
  <si>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</si>
  <si>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</si>
  <si>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</si>
  <si>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</si>
  <si>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</si>
  <si>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</si>
  <si>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</si>
  <si>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</si>
  <si>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</si>
  <si>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</si>
  <si>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</si>
  <si>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</si>
  <si>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</si>
  <si>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</si>
  <si>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</si>
  <si>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</si>
  <si>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</si>
  <si>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</si>
  <si>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</si>
  <si>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</si>
  <si>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</si>
  <si>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</si>
  <si>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</si>
  <si>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</si>
  <si>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</si>
  <si>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</si>
  <si>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</si>
  <si>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</si>
  <si>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</si>
  <si>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</si>
  <si>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</si>
  <si>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</si>
  <si>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</si>
  <si>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</si>
  <si>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</si>
  <si>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</si>
  <si>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</si>
  <si>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</si>
  <si>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</si>
  <si>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</si>
  <si>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</si>
  <si>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</si>
  <si>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</si>
  <si>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</si>
  <si>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</si>
  <si>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</si>
  <si>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</si>
  <si>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</si>
  <si>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</si>
  <si>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</si>
  <si>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</si>
  <si>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</si>
  <si>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</si>
  <si>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</si>
  <si>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</si>
  <si>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</si>
  <si>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</si>
  <si>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</si>
  <si>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</si>
  <si>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</si>
  <si>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</si>
  <si>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</si>
  <si>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</si>
  <si>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</si>
  <si>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</si>
  <si>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</si>
  <si>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</si>
  <si>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</si>
  <si>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</si>
  <si>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</si>
  <si>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</si>
  <si>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</si>
  <si>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</si>
  <si>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</si>
  <si>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</si>
  <si>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</si>
  <si>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</si>
  <si>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</si>
  <si>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</si>
  <si>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</si>
  <si>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</si>
  <si>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</si>
  <si>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</si>
  <si>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</si>
  <si>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</si>
  <si>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</si>
  <si>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</si>
  <si>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</si>
  <si>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</si>
  <si>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</si>
  <si>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</si>
  <si>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</si>
  <si>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</si>
  <si>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</si>
  <si>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</si>
  <si>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</si>
  <si>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</si>
  <si>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</si>
  <si>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</si>
  <si>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</si>
  <si>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</si>
  <si>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</si>
  <si>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</si>
  <si>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</si>
  <si>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</si>
  <si>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</si>
  <si>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</si>
  <si>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</si>
  <si>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</si>
  <si>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</si>
  <si>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</si>
  <si>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</si>
  <si>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</si>
  <si>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</si>
  <si>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</si>
  <si>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</si>
  <si>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</si>
  <si>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</si>
  <si>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</si>
  <si>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</si>
  <si>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</si>
  <si>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</si>
  <si>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</si>
  <si>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</si>
  <si>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</si>
  <si>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</si>
  <si>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</si>
  <si>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</si>
  <si>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</si>
  <si>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</si>
  <si>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</si>
  <si>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</si>
  <si>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</si>
  <si>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</si>
  <si>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</si>
  <si>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</si>
  <si>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</si>
  <si>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</si>
  <si>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</si>
  <si>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</si>
  <si>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</si>
  <si>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</si>
  <si>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</si>
  <si>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</si>
  <si>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</si>
  <si>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</si>
  <si>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</si>
  <si>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</si>
  <si>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</si>
  <si>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</si>
  <si>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</si>
  <si>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</si>
  <si>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</si>
  <si>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</si>
  <si>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</si>
  <si>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</si>
  <si>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</si>
  <si>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</si>
  <si>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</si>
  <si>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</si>
  <si>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</si>
  <si>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</si>
  <si>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</si>
  <si>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</si>
  <si>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</si>
  <si>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</si>
  <si>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</si>
  <si>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</si>
  <si>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</si>
  <si>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</si>
  <si>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</si>
  <si>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</si>
  <si>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</si>
  <si>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</si>
  <si>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</si>
  <si>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</si>
  <si>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</si>
  <si>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</si>
  <si>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</si>
  <si>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</si>
  <si>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</si>
  <si>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</si>
  <si>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</si>
  <si>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</si>
  <si>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</si>
  <si>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</si>
  <si>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</si>
  <si>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</si>
  <si>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</si>
  <si>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</si>
  <si>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</si>
  <si>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</si>
  <si>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</si>
  <si>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</si>
  <si>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</si>
  <si>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</si>
  <si>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</si>
  <si>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</si>
  <si>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</si>
  <si>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</si>
  <si>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</si>
  <si>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</si>
  <si>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</si>
  <si>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</si>
  <si>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</si>
  <si>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</si>
  <si>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</si>
  <si>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</si>
  <si>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</si>
  <si>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</si>
  <si>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</si>
  <si>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</si>
  <si>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</si>
  <si>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</si>
  <si>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</si>
  <si>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</si>
  <si>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</si>
  <si>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</si>
  <si>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</si>
  <si>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</si>
  <si>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</si>
  <si>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</si>
  <si>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</si>
  <si>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</si>
  <si>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</si>
  <si>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</si>
  <si>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</si>
  <si>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</si>
  <si>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</si>
  <si>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</si>
  <si>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</si>
  <si>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</si>
  <si>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</si>
  <si>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</si>
  <si>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</si>
  <si>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</si>
  <si>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</si>
  <si>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</si>
  <si>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</si>
  <si>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</si>
  <si>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</si>
  <si>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</si>
  <si>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</si>
  <si>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</si>
  <si>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</si>
  <si>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</si>
  <si>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</si>
  <si>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</si>
  <si>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</si>
  <si>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</si>
  <si>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</si>
  <si>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</si>
  <si>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</si>
  <si>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</si>
  <si>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</si>
  <si>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</si>
  <si>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</si>
  <si>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</si>
  <si>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</si>
  <si>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</si>
  <si>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</si>
  <si>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</si>
  <si>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</si>
  <si>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</si>
  <si>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</si>
  <si>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</si>
  <si>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</si>
  <si>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</si>
  <si>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</si>
  <si>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</si>
  <si>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</si>
  <si>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</si>
  <si>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</si>
  <si>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</si>
  <si>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</si>
  <si>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</si>
  <si>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</si>
  <si>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</si>
  <si>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</si>
  <si>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</si>
  <si>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</si>
  <si>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</si>
  <si>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</si>
  <si>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</si>
  <si>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</si>
  <si>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</si>
  <si>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</si>
  <si>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</si>
  <si>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</si>
  <si>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</si>
  <si>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</si>
  <si>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</si>
  <si>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</si>
  <si>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</si>
  <si>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</si>
  <si>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</si>
  <si>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</si>
  <si>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</si>
  <si>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</si>
  <si>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</si>
  <si>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</si>
  <si>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</si>
  <si>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</si>
  <si>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</si>
  <si>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</si>
  <si>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</si>
  <si>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</si>
  <si>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</si>
  <si>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</si>
  <si>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</si>
  <si>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</si>
  <si>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</si>
  <si>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</si>
  <si>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</si>
  <si>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</si>
  <si>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</si>
  <si>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</si>
  <si>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</si>
  <si>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</si>
  <si>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</si>
  <si>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</si>
  <si>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</si>
  <si>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</si>
  <si>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</si>
  <si>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</si>
  <si>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</si>
  <si>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</si>
  <si>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</si>
  <si>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</si>
  <si>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</si>
  <si>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</si>
  <si>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</si>
  <si>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</si>
  <si>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</si>
  <si>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</si>
  <si>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</si>
  <si>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</si>
  <si>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</si>
  <si>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</si>
  <si>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</si>
  <si>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</si>
  <si>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</si>
  <si>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</si>
  <si>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</si>
  <si>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</si>
  <si>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</si>
  <si>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</si>
  <si>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</si>
  <si>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</si>
  <si>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</si>
  <si>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</si>
  <si>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</si>
  <si>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</si>
  <si>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</si>
  <si>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</si>
  <si>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</si>
  <si>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</si>
  <si>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</si>
  <si>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</si>
  <si>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</si>
  <si>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</si>
  <si>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</si>
  <si>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</si>
  <si>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</si>
  <si>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</si>
  <si>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</si>
  <si>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</si>
  <si>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</si>
  <si>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</si>
  <si>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</si>
  <si>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</si>
  <si>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</si>
  <si>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</si>
  <si>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</si>
  <si>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</si>
  <si>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</si>
  <si>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</si>
  <si>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</si>
  <si>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</si>
  <si>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</si>
  <si>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</si>
  <si>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</si>
  <si>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</si>
  <si>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</si>
  <si>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</si>
  <si>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</si>
  <si>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</si>
  <si>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</si>
  <si>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</si>
  <si>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</si>
  <si>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</si>
  <si>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</si>
  <si>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</si>
  <si>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</si>
  <si>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</si>
  <si>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</si>
  <si>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</si>
  <si>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</si>
  <si>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</si>
  <si>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</si>
  <si>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</si>
  <si>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</si>
  <si>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</si>
  <si>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</si>
  <si>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</si>
  <si>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</si>
  <si>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</si>
  <si>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</si>
  <si>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</si>
  <si>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</si>
  <si>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</si>
  <si>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</si>
  <si>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</si>
  <si>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</si>
  <si>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</si>
  <si>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</si>
  <si>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</si>
  <si>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</si>
  <si>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</si>
  <si>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</si>
  <si>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</si>
  <si>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</si>
  <si>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</si>
  <si>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</si>
  <si>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</si>
  <si>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</si>
  <si>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</si>
  <si>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</si>
  <si>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</si>
  <si>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</si>
  <si>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</si>
  <si>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</si>
  <si>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</si>
  <si>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</si>
  <si>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</si>
  <si>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</si>
  <si>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</si>
  <si>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</si>
  <si>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</si>
  <si>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</si>
  <si>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</si>
  <si>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</si>
  <si>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</si>
  <si>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</si>
  <si>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</si>
  <si>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</si>
  <si>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</si>
  <si>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</si>
  <si>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</si>
  <si>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</si>
  <si>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</si>
  <si>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</si>
  <si>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</si>
  <si>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</si>
  <si>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</si>
  <si>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</si>
  <si>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</si>
  <si>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</si>
  <si>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</si>
  <si>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</si>
  <si>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</si>
  <si>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</si>
  <si>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</si>
  <si>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</si>
  <si>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</si>
  <si>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</si>
  <si>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</si>
  <si>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</si>
  <si>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</si>
  <si>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</si>
  <si>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</si>
  <si>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</si>
  <si>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</si>
  <si>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</si>
  <si>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</si>
  <si>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</si>
  <si>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</si>
  <si>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</si>
  <si>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</si>
  <si>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</si>
  <si>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</si>
  <si>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</si>
  <si>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</si>
  <si>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</si>
  <si>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</si>
  <si>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</si>
  <si>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</si>
  <si>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</si>
  <si>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</si>
  <si>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</si>
  <si>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</si>
  <si>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</si>
  <si>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</si>
  <si>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</si>
  <si>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</si>
  <si>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</si>
  <si>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</si>
  <si>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</si>
  <si>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</si>
  <si>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</si>
  <si>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</si>
  <si>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</si>
  <si>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</si>
  <si>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</si>
  <si>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</si>
  <si>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</si>
  <si>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</si>
  <si>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</si>
  <si>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</si>
  <si>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</si>
  <si>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</si>
  <si>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</si>
  <si>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</si>
  <si>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</si>
  <si>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</si>
  <si>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</si>
  <si>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</si>
  <si>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</si>
  <si>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</si>
  <si>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</si>
  <si>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</si>
  <si>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</si>
  <si>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</si>
  <si>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</si>
  <si>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</si>
  <si>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</si>
  <si>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</si>
  <si>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</si>
  <si>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</si>
  <si>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</si>
  <si>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</si>
  <si>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</si>
  <si>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</si>
  <si>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</si>
  <si>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</si>
  <si>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</si>
  <si>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</si>
  <si>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</si>
  <si>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</si>
  <si>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</si>
  <si>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</si>
  <si>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</si>
  <si>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</si>
  <si>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</si>
  <si>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</si>
  <si>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</si>
  <si>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</si>
  <si>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</si>
  <si>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</si>
  <si>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</si>
  <si>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</si>
  <si>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</si>
  <si>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</si>
  <si>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</si>
  <si>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</si>
  <si>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</si>
  <si>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</si>
  <si>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</si>
  <si>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</si>
  <si>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</si>
  <si>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</si>
  <si>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</si>
  <si>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</si>
  <si>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</si>
  <si>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</si>
  <si>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</si>
  <si>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</si>
  <si>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</si>
  <si>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</si>
  <si>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</si>
  <si>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</si>
  <si>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</si>
  <si>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</si>
  <si>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</si>
  <si>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</si>
  <si>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</si>
  <si>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</si>
  <si>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</si>
  <si>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</si>
  <si>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</si>
  <si>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</si>
  <si>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</si>
  <si>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</si>
  <si>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</si>
  <si>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</si>
  <si>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</si>
  <si>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</si>
  <si>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</si>
  <si>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</si>
  <si>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</si>
  <si>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</si>
  <si>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</si>
  <si>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</si>
  <si>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</si>
  <si>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</si>
  <si>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</si>
  <si>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</si>
  <si>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</si>
  <si>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</si>
  <si>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</si>
  <si>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</si>
  <si>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</si>
  <si>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</si>
  <si>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</si>
  <si>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</si>
  <si>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</si>
  <si>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</si>
  <si>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</si>
  <si>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</si>
  <si>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</si>
  <si>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</si>
  <si>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</si>
  <si>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</si>
  <si>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</si>
  <si>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</si>
  <si>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</si>
  <si>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</si>
  <si>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</si>
  <si>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</si>
  <si>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</si>
  <si>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</si>
  <si>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</si>
  <si>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</si>
  <si>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</si>
  <si>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</si>
  <si>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</si>
  <si>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</si>
  <si>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</si>
  <si>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</si>
  <si>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</si>
  <si>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</si>
  <si>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</si>
  <si>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</si>
  <si>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</si>
  <si>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</si>
  <si>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</si>
  <si>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</si>
  <si>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</si>
  <si>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</si>
  <si>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</si>
  <si>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</si>
  <si>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</si>
  <si>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</si>
  <si>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</si>
  <si>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</si>
  <si>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</si>
  <si>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</si>
  <si>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</si>
  <si>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</si>
  <si>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</si>
  <si>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</si>
  <si>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</si>
  <si>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</si>
  <si>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</si>
  <si>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</si>
  <si>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</si>
  <si>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</si>
  <si>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</si>
  <si>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</si>
  <si>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</si>
  <si>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</si>
  <si>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</si>
  <si>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</si>
  <si>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</si>
  <si>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</si>
  <si>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</si>
  <si>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</si>
  <si>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</si>
  <si>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</si>
  <si>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</si>
  <si>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</si>
  <si>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</si>
  <si>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</si>
  <si>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</si>
  <si>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</si>
  <si>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</si>
  <si>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</si>
  <si>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</si>
  <si>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</si>
  <si>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</si>
  <si>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</si>
  <si>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</si>
  <si>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</si>
  <si>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</si>
  <si>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</si>
  <si>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</si>
  <si>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</si>
  <si>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</si>
  <si>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</si>
  <si>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</si>
  <si>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</si>
  <si>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</si>
  <si>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</si>
  <si>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</si>
  <si>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</si>
  <si>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</si>
  <si>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</si>
  <si>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</si>
  <si>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</si>
  <si>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</si>
  <si>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</si>
  <si>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</si>
  <si>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</si>
  <si>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</si>
  <si>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</si>
  <si>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</si>
  <si>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</si>
  <si>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</si>
  <si>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</si>
  <si>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</si>
  <si>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</si>
  <si>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</si>
  <si>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</si>
  <si>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</si>
  <si>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</si>
  <si>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</si>
  <si>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</si>
  <si>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</si>
  <si>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</si>
  <si>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</si>
  <si>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</si>
  <si>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</si>
  <si>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</si>
  <si>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</si>
  <si>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</si>
  <si>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</si>
  <si>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</si>
  <si>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</si>
  <si>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</si>
  <si>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</si>
  <si>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</si>
  <si>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</si>
  <si>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</si>
  <si>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</si>
  <si>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</si>
  <si>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</si>
  <si>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</si>
  <si>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</si>
  <si>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</si>
  <si>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</si>
  <si>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</si>
  <si>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</si>
  <si>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</si>
  <si>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</si>
  <si>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</si>
  <si>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</si>
  <si>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</si>
  <si>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</si>
  <si>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</si>
  <si>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</si>
  <si>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</si>
  <si>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</si>
  <si>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</si>
  <si>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</si>
  <si>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</si>
  <si>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</si>
  <si>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</si>
  <si>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</si>
  <si>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</si>
  <si>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</si>
  <si>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</si>
  <si>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</si>
  <si>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</si>
  <si>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</si>
  <si>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</si>
  <si>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</si>
  <si>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</si>
  <si>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</si>
  <si>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</si>
  <si>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</si>
  <si>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</si>
  <si>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</si>
  <si>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</si>
  <si>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</si>
  <si>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</si>
  <si>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</si>
  <si>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</si>
  <si>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</si>
  <si>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</si>
  <si>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</si>
  <si>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</si>
  <si>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</si>
  <si>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</si>
  <si>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</si>
  <si>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</si>
  <si>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</si>
  <si>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</si>
  <si>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</si>
  <si>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</si>
  <si>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</si>
  <si>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</si>
  <si>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</si>
  <si>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</si>
  <si>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</si>
  <si>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</si>
  <si>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</si>
  <si>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</si>
  <si>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</si>
  <si>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</si>
  <si>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</si>
  <si>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</si>
  <si>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</si>
  <si>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</si>
  <si>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</si>
  <si>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</si>
  <si>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</si>
  <si>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</si>
  <si>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</si>
  <si>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</si>
  <si>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</si>
  <si>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</si>
  <si>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</si>
  <si>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</si>
  <si>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</si>
  <si>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</si>
  <si>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</si>
  <si>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</si>
  <si>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</si>
  <si>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</si>
  <si>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</si>
  <si>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</si>
  <si>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</si>
  <si>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</si>
  <si>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</si>
  <si>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</si>
  <si>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</si>
  <si>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</si>
  <si>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</si>
  <si>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</si>
  <si>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</si>
  <si>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</si>
  <si>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</si>
  <si>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</si>
  <si>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</si>
  <si>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</si>
  <si>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</si>
  <si>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</si>
  <si>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</si>
  <si>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</si>
  <si>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</si>
  <si>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</si>
  <si>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</si>
  <si>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</si>
  <si>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</si>
  <si>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</si>
  <si>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</si>
  <si>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</si>
  <si>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</si>
  <si>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</si>
  <si>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</si>
  <si>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</si>
  <si>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</si>
  <si>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</si>
  <si>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</si>
  <si>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</si>
  <si>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</si>
  <si>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</si>
  <si>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</si>
  <si>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</si>
  <si>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</si>
  <si>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</si>
  <si>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</si>
  <si>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</si>
  <si>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</si>
  <si>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</si>
  <si>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</si>
  <si>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</si>
  <si>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</si>
  <si>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</si>
  <si>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</si>
  <si>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</si>
  <si>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</si>
  <si>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</si>
  <si>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</si>
  <si>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</si>
  <si>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</si>
  <si>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</si>
  <si>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</si>
  <si>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</si>
  <si>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</si>
  <si>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</si>
  <si>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</si>
  <si>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</si>
  <si>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</si>
  <si>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</si>
  <si>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</si>
  <si>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</si>
  <si>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</si>
  <si>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</si>
  <si>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</si>
  <si>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</si>
  <si>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</si>
  <si>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</si>
  <si>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</si>
  <si>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</si>
  <si>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</si>
  <si>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</si>
  <si>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</si>
  <si>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</si>
  <si>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</si>
  <si>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</si>
  <si>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</si>
  <si>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</si>
  <si>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</si>
  <si>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</si>
  <si>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</si>
  <si>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</si>
  <si>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</si>
  <si>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</si>
  <si>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</si>
  <si>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</si>
  <si>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</si>
  <si>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</si>
  <si>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</si>
  <si>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</si>
  <si>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</si>
  <si>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</si>
  <si>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</si>
  <si>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</si>
  <si>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</si>
  <si>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</si>
  <si>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</si>
  <si>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</si>
  <si>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</si>
  <si>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</si>
  <si>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</si>
  <si>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</si>
  <si>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</si>
  <si>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</si>
  <si>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</si>
  <si>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</si>
  <si>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</si>
  <si>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</si>
  <si>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</si>
  <si>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</si>
  <si>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</si>
  <si>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</si>
  <si>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</si>
  <si>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</si>
  <si>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</si>
  <si>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</si>
  <si>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</si>
  <si>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</si>
  <si>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</si>
  <si>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</si>
  <si>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</si>
  <si>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</si>
  <si>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</si>
  <si>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</si>
  <si>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</si>
  <si>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</si>
  <si>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</si>
  <si>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</si>
  <si>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</si>
  <si>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</si>
  <si>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</si>
  <si>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</si>
  <si>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</si>
  <si>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</si>
  <si>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</si>
  <si>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</si>
  <si>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</si>
  <si>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</si>
  <si>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</si>
  <si>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</si>
  <si>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</si>
  <si>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</si>
  <si>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</si>
  <si>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</si>
  <si>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</si>
  <si>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</si>
  <si>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</si>
  <si>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</si>
  <si>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</si>
  <si>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</si>
  <si>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</si>
  <si>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</si>
  <si>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</si>
  <si>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</si>
  <si>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</si>
  <si>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</si>
  <si>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</si>
  <si>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</si>
  <si>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</si>
  <si>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</si>
  <si>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</si>
  <si>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</si>
  <si>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</si>
  <si>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</si>
  <si>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</si>
  <si>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</si>
  <si>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</si>
  <si>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</si>
  <si>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</si>
  <si>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</si>
  <si>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</si>
  <si>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</si>
  <si>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</si>
  <si>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</si>
  <si>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</si>
  <si>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</si>
  <si>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</si>
  <si>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</si>
  <si>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</si>
  <si>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</si>
  <si>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</si>
  <si>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</si>
  <si>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</si>
  <si>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</si>
  <si>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</si>
  <si>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</si>
  <si>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</si>
  <si>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</si>
  <si>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</si>
  <si>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</si>
  <si>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</si>
  <si>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</si>
  <si>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</si>
  <si>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</si>
  <si>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</si>
  <si>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</si>
  <si>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</si>
  <si>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</si>
  <si>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</si>
  <si>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</si>
  <si>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</si>
  <si>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</si>
  <si>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</si>
  <si>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</si>
  <si>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</si>
  <si>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</si>
  <si>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</si>
  <si>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</si>
  <si>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</si>
  <si>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</si>
  <si>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</si>
  <si>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</si>
  <si>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</si>
  <si>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</si>
  <si>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</si>
  <si>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</si>
  <si>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</si>
  <si>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</si>
  <si>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</si>
  <si>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</si>
  <si>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</si>
  <si>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</si>
  <si>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</si>
  <si>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</si>
  <si>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</si>
  <si>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</si>
  <si>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</si>
  <si>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</si>
  <si>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</si>
  <si>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</si>
  <si>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</si>
  <si>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</si>
  <si>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</si>
  <si>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</si>
  <si>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</si>
  <si>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</si>
  <si>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</si>
  <si>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</si>
  <si>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</si>
  <si>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</si>
  <si>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</si>
  <si>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</si>
  <si>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</si>
  <si>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</si>
  <si>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</si>
  <si>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</si>
  <si>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</si>
  <si>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</si>
  <si>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</si>
  <si>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</si>
  <si>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</si>
  <si>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</si>
  <si>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</si>
  <si>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</si>
  <si>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</si>
  <si>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</si>
  <si>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</si>
  <si>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</si>
  <si>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</si>
  <si>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</si>
  <si>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</si>
  <si>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</si>
  <si>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</si>
  <si>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</si>
  <si>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</si>
  <si>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</si>
  <si>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</si>
  <si>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</si>
  <si>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</si>
  <si>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</si>
  <si>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</si>
  <si>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</si>
  <si>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</si>
  <si>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</si>
  <si>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</si>
  <si>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</si>
  <si>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</si>
  <si>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</si>
  <si>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</si>
  <si>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</si>
  <si>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</si>
  <si>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</si>
  <si>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</si>
  <si>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</si>
  <si>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</si>
  <si>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</si>
  <si>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</si>
  <si>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</si>
  <si>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</si>
  <si>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</si>
  <si>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</si>
  <si>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</si>
  <si>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</si>
  <si>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</si>
  <si>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</si>
  <si>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</si>
  <si>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</si>
  <si>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</si>
  <si>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</si>
  <si>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</si>
  <si>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</si>
  <si>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</si>
  <si>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</si>
  <si>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</si>
  <si>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</si>
  <si>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</si>
  <si>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</si>
  <si>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</si>
  <si>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</si>
  <si>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</si>
  <si>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</si>
  <si>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</si>
  <si>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</si>
  <si>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</si>
  <si>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</si>
  <si>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</si>
  <si>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</si>
  <si>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</si>
  <si>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</si>
  <si>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</si>
  <si>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</si>
  <si>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</si>
  <si>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</si>
  <si>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</si>
  <si>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</si>
  <si>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</si>
  <si>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</si>
  <si>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</si>
  <si>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</si>
  <si>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</si>
  <si>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</si>
  <si>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</si>
  <si>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</si>
  <si>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</si>
  <si>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</si>
  <si>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</si>
  <si>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</si>
  <si>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</si>
  <si>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</si>
  <si>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</si>
  <si>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</si>
  <si>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</si>
  <si>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</si>
  <si>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</si>
  <si>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</si>
  <si>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</si>
  <si>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</si>
  <si>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</si>
  <si>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</si>
  <si>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</si>
  <si>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</si>
  <si>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</si>
  <si>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</si>
  <si>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</si>
  <si>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</si>
  <si>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</si>
  <si>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</si>
  <si>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</si>
  <si>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</si>
  <si>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</si>
  <si>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</si>
  <si>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</si>
  <si>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</si>
  <si>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</si>
  <si>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</si>
  <si>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</si>
  <si>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</si>
  <si>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</si>
  <si>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</si>
  <si>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</si>
  <si>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</si>
  <si>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</si>
  <si>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</si>
  <si>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</si>
  <si>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</si>
  <si>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</si>
  <si>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</si>
  <si>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</si>
  <si>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</si>
  <si>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</si>
  <si>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</si>
  <si>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</si>
  <si>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</si>
  <si>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</si>
  <si>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</si>
  <si>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</si>
  <si>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</si>
  <si>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</si>
  <si>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</si>
  <si>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</si>
  <si>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</si>
  <si>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</si>
  <si>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</si>
  <si>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</si>
  <si>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</si>
  <si>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</si>
  <si>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</si>
  <si>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</si>
  <si>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</si>
  <si>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</si>
  <si>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</si>
  <si>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</si>
  <si>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</si>
  <si>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</si>
  <si>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</si>
  <si>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</si>
  <si>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</si>
  <si>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</si>
  <si>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</si>
  <si>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</si>
  <si>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</si>
  <si>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</si>
  <si>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</si>
  <si>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</si>
  <si>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</si>
  <si>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</si>
  <si>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</si>
  <si>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</si>
  <si>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</si>
  <si>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</si>
  <si>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</si>
  <si>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</si>
  <si>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</si>
  <si>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</si>
  <si>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</si>
  <si>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</si>
  <si>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</si>
  <si>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</si>
  <si>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</si>
  <si>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</si>
  <si>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</si>
  <si>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</si>
  <si>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</si>
  <si>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</si>
  <si>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</si>
  <si>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</si>
  <si>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</si>
  <si>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</si>
  <si>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</si>
  <si>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</si>
  <si>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</si>
  <si>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</si>
  <si>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</si>
  <si>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</si>
  <si>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</si>
  <si>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</si>
  <si>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</si>
  <si>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</si>
  <si>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</si>
  <si>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</si>
  <si>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</si>
  <si>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</si>
  <si>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</si>
  <si>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</si>
  <si>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</si>
  <si>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</si>
  <si>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</si>
  <si>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</si>
  <si>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</si>
  <si>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</si>
  <si>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</si>
  <si>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</si>
  <si>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</si>
  <si>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</si>
  <si>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</si>
  <si>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</si>
  <si>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</si>
  <si>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</si>
  <si>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</si>
  <si>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</si>
  <si>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</si>
  <si>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</si>
  <si>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</si>
  <si>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</si>
  <si>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</si>
  <si>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</si>
  <si>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</si>
  <si>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</si>
  <si>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</si>
  <si>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</si>
  <si>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</si>
  <si>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</si>
  <si>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</si>
  <si>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</si>
  <si>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</si>
  <si>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</si>
  <si>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</si>
  <si>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</si>
  <si>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</si>
  <si>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</si>
  <si>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</si>
  <si>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</si>
  <si>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</si>
  <si>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</si>
  <si>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</si>
  <si>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</si>
  <si>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</si>
  <si>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</si>
  <si>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</si>
  <si>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</si>
  <si>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</si>
  <si>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</si>
  <si>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</si>
  <si>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</si>
  <si>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</si>
  <si>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</si>
  <si>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</si>
  <si>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</si>
  <si>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</si>
  <si>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</si>
  <si>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</si>
  <si>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</si>
  <si>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</si>
  <si>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</si>
  <si>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</si>
  <si>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</si>
  <si>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</si>
  <si>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</si>
  <si>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</si>
  <si>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</si>
  <si>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</si>
  <si>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</si>
  <si>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</si>
  <si>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</si>
  <si>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</si>
  <si>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</si>
  <si>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</si>
  <si>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</si>
  <si>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</si>
  <si>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</si>
  <si>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</si>
  <si>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</si>
  <si>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</si>
  <si>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</si>
  <si>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</si>
  <si>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</si>
  <si>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</si>
  <si>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</si>
  <si>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</si>
  <si>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</si>
  <si>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</si>
  <si>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</si>
  <si>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</si>
  <si>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</si>
  <si>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</si>
  <si>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</si>
  <si>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</si>
  <si>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</si>
  <si>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</si>
  <si>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</si>
  <si>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</si>
  <si>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</si>
  <si>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</si>
  <si>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</si>
  <si>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</si>
  <si>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</si>
  <si>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</si>
  <si>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</si>
  <si>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</si>
  <si>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</si>
  <si>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</si>
  <si>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</si>
  <si>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</si>
  <si>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</si>
  <si>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</si>
  <si>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</si>
  <si>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</si>
  <si>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</si>
  <si>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</si>
  <si>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</si>
  <si>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</si>
  <si>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</si>
  <si>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</si>
  <si>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</si>
  <si>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</si>
  <si>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</si>
  <si>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</si>
  <si>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</si>
  <si>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</si>
  <si>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</si>
  <si>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</si>
  <si>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</si>
  <si>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</si>
  <si>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</si>
  <si>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</si>
  <si>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</si>
  <si>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</si>
  <si>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</si>
  <si>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</si>
  <si>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</si>
  <si>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</si>
  <si>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</si>
  <si>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</si>
  <si>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</si>
  <si>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</si>
  <si>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</si>
  <si>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</si>
  <si>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</si>
  <si>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</si>
  <si>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</si>
  <si>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</si>
  <si>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</si>
  <si>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</si>
  <si>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</si>
  <si>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</si>
  <si>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</si>
  <si>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</si>
  <si>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</si>
  <si>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</si>
  <si>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</si>
  <si>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</si>
  <si>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</si>
  <si>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</si>
  <si>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</si>
  <si>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</si>
  <si>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</si>
  <si>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</si>
  <si>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</si>
  <si>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</si>
  <si>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</si>
  <si>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</si>
  <si>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</si>
  <si>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</si>
  <si>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</si>
  <si>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</si>
  <si>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</si>
  <si>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</si>
  <si>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</si>
  <si>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</si>
  <si>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</si>
  <si>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</si>
  <si>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</si>
  <si>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</si>
  <si>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</si>
  <si>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</si>
  <si>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</si>
  <si>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</si>
  <si>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</si>
  <si>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</si>
  <si>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</si>
  <si>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</si>
  <si>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</si>
  <si>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</si>
  <si>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</si>
  <si>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</si>
  <si>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</si>
  <si>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</si>
  <si>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</si>
  <si>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</si>
  <si>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</si>
  <si>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</si>
  <si>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</si>
  <si>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</si>
  <si>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</si>
  <si>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</si>
  <si>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</si>
  <si>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</si>
  <si>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</si>
  <si>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</si>
  <si>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</si>
  <si>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</si>
  <si>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</si>
  <si>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</si>
  <si>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</si>
  <si>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</si>
  <si>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</si>
  <si>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</si>
  <si>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</si>
  <si>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</si>
  <si>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</si>
  <si>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</si>
  <si>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</si>
  <si>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</si>
  <si>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</si>
  <si>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</si>
  <si>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</si>
  <si>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</si>
  <si>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</si>
  <si>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</si>
  <si>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</si>
  <si>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</si>
  <si>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</si>
  <si>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</si>
  <si>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</si>
  <si>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</si>
  <si>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</si>
  <si>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</si>
  <si>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</si>
  <si>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</si>
  <si>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</si>
  <si>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</si>
  <si>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</si>
  <si>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</si>
  <si>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</si>
  <si>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</si>
  <si>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</si>
  <si>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</si>
  <si>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</si>
  <si>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</si>
  <si>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</si>
  <si>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</si>
  <si>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</si>
  <si>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</si>
  <si>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</si>
  <si>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</si>
  <si>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</si>
  <si>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</si>
  <si>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</si>
  <si>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</si>
  <si>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</si>
  <si>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</si>
  <si>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</si>
  <si>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</si>
  <si>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</si>
  <si>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</si>
  <si>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</si>
  <si>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</si>
  <si>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</si>
  <si>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</si>
  <si>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</si>
  <si>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</si>
  <si>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</si>
  <si>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</si>
  <si>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</si>
  <si>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</si>
  <si>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</si>
  <si>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</si>
  <si>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</si>
  <si>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</si>
  <si>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</si>
  <si>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</si>
  <si>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</si>
  <si>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</si>
  <si>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</si>
  <si>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</si>
  <si>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</si>
  <si>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</si>
  <si>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</si>
  <si>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</si>
  <si>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</si>
  <si>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</si>
  <si>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</si>
  <si>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</si>
  <si>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</si>
  <si>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</si>
  <si>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</si>
  <si>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</si>
  <si>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</si>
  <si>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</si>
  <si>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</si>
  <si>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</si>
  <si>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</si>
  <si>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</si>
  <si>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</si>
  <si>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</si>
  <si>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</si>
  <si>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</si>
  <si>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</si>
  <si>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</si>
  <si>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</si>
  <si>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</si>
  <si>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</si>
  <si>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</si>
  <si>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</si>
  <si>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</si>
  <si>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</si>
  <si>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</si>
  <si>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</si>
  <si>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</si>
  <si>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</si>
  <si>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</si>
  <si>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</si>
  <si>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</si>
  <si>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</si>
  <si>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</si>
  <si>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</si>
  <si>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</si>
  <si>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</si>
  <si>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</si>
  <si>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</si>
  <si>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</si>
  <si>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</si>
  <si>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</si>
  <si>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</si>
  <si>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</si>
  <si>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</si>
  <si>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</si>
  <si>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</si>
  <si>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</si>
  <si>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</si>
  <si>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</si>
  <si>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</si>
  <si>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</si>
  <si>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</si>
  <si>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</si>
  <si>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</si>
  <si>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</si>
  <si>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</si>
  <si>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</si>
  <si>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</si>
  <si>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</si>
  <si>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</si>
  <si>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</si>
  <si>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</si>
  <si>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</si>
  <si>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</si>
  <si>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</si>
  <si>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</si>
  <si>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</si>
  <si>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</si>
  <si>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</si>
  <si>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</si>
  <si>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</si>
  <si>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</si>
  <si>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</si>
  <si>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</si>
  <si>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</si>
  <si>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</si>
  <si>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</si>
  <si>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</si>
  <si>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</si>
  <si>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</si>
  <si>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</si>
  <si>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</si>
  <si>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</si>
  <si>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</si>
  <si>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</si>
  <si>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</si>
  <si>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</si>
  <si>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</si>
  <si>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</si>
  <si>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</si>
  <si>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</si>
  <si>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</si>
  <si>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</si>
  <si>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</si>
  <si>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</si>
  <si>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</si>
  <si>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</si>
  <si>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</si>
  <si>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</si>
  <si>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</si>
  <si>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</si>
  <si>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</si>
  <si>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</si>
  <si>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</si>
  <si>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</si>
  <si>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</si>
  <si>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</si>
  <si>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</si>
  <si>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</si>
  <si>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</si>
  <si>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</si>
  <si>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</si>
  <si>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</si>
  <si>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</si>
  <si>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</si>
  <si>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</si>
  <si>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</si>
  <si>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</si>
  <si>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</si>
  <si>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</si>
  <si>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</si>
  <si>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</si>
  <si>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</si>
  <si>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</si>
  <si>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</si>
  <si>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</si>
  <si>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</si>
  <si>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</si>
  <si>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</si>
  <si>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</si>
  <si>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</si>
  <si>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</si>
  <si>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</si>
  <si>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</si>
  <si>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</si>
  <si>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</si>
  <si>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</si>
  <si>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</si>
  <si>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</si>
  <si>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</si>
  <si>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</si>
  <si>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</si>
  <si>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</si>
  <si>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</si>
  <si>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</si>
  <si>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</si>
  <si>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</si>
  <si>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</si>
  <si>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</si>
  <si>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</si>
  <si>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</si>
  <si>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</si>
  <si>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</si>
  <si>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</si>
  <si>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</si>
  <si>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</si>
  <si>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</si>
  <si>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</si>
  <si>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</si>
  <si>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</si>
  <si>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</si>
  <si>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</si>
  <si>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</si>
  <si>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</si>
  <si>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</si>
  <si>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</si>
  <si>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</si>
  <si>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</si>
  <si>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</si>
  <si>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</si>
  <si>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</si>
  <si>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</si>
  <si>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</si>
  <si>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</si>
  <si>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</si>
  <si>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</si>
  <si>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</si>
  <si>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</si>
  <si>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</si>
  <si>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</si>
  <si>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</si>
  <si>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</si>
  <si>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</si>
  <si>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</si>
  <si>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</si>
  <si>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</si>
  <si>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</si>
  <si>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</si>
  <si>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</si>
  <si>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</si>
  <si>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</si>
  <si>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</si>
  <si>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</si>
  <si>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</si>
  <si>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</si>
  <si>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</si>
  <si>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</si>
  <si>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</si>
  <si>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</si>
  <si>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</si>
  <si>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</si>
  <si>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</si>
  <si>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</si>
  <si>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</si>
  <si>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</si>
  <si>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</si>
  <si>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</si>
  <si>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</si>
  <si>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</si>
  <si>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</si>
  <si>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</si>
  <si>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</si>
  <si>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</si>
  <si>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</si>
  <si>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</si>
  <si>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</si>
  <si>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</si>
  <si>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</si>
  <si>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</si>
  <si>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</si>
  <si>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</si>
  <si>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</si>
  <si>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</si>
  <si>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</si>
  <si>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</si>
  <si>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</si>
  <si>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</si>
  <si>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</si>
  <si>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</si>
  <si>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</si>
  <si>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</si>
  <si>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</si>
  <si>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</si>
  <si>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</si>
  <si>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</si>
  <si>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</si>
  <si>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</si>
  <si>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</si>
  <si>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</si>
  <si>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</si>
  <si>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</si>
  <si>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</si>
  <si>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</si>
  <si>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</si>
  <si>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</si>
  <si>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</si>
  <si>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</si>
  <si>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</si>
  <si>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</si>
  <si>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</si>
  <si>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</si>
  <si>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</si>
  <si>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</si>
  <si>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</si>
  <si>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</si>
  <si>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</si>
  <si>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</si>
  <si>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</si>
  <si>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</si>
  <si>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</si>
  <si>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</si>
  <si>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</si>
  <si>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</si>
  <si>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</si>
  <si>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</si>
  <si>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</si>
  <si>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</si>
  <si>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</si>
  <si>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</si>
  <si>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</si>
  <si>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</si>
  <si>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</si>
  <si>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</si>
  <si>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</si>
  <si>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</si>
  <si>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</si>
  <si>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</si>
  <si>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</si>
  <si>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</si>
  <si>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</si>
  <si>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</si>
  <si>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</si>
  <si>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</si>
  <si>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</si>
  <si>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</si>
  <si>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</si>
  <si>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</si>
  <si>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</si>
  <si>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</si>
  <si>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</si>
  <si>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</si>
  <si>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</si>
  <si>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</si>
  <si>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</si>
  <si>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</si>
  <si>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</si>
  <si>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</si>
  <si>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</si>
  <si>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</si>
  <si>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</si>
  <si>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</si>
  <si>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</si>
  <si>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</si>
  <si>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</si>
  <si>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</si>
  <si>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</si>
  <si>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</si>
  <si>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</si>
  <si>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</si>
  <si>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</si>
  <si>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</si>
  <si>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</si>
  <si>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</si>
  <si>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</si>
  <si>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</si>
  <si>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</si>
  <si>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</si>
  <si>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</si>
  <si>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</si>
  <si>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</si>
  <si>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</si>
  <si>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</si>
  <si>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</si>
  <si>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</si>
  <si>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</si>
  <si>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</si>
  <si>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</si>
  <si>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</si>
  <si>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</si>
  <si>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</si>
  <si>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</si>
  <si>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</si>
  <si>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</si>
  <si>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</si>
  <si>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</si>
  <si>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</si>
  <si>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</si>
  <si>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</si>
  <si>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</si>
  <si>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</si>
  <si>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</si>
  <si>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</si>
  <si>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</si>
  <si>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</si>
  <si>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</si>
  <si>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</si>
  <si>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</si>
  <si>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</si>
  <si>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</si>
  <si>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</si>
  <si>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</si>
  <si>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</si>
  <si>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</si>
  <si>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</si>
  <si>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</si>
  <si>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</si>
  <si>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</si>
  <si>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</si>
  <si>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</si>
  <si>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</si>
  <si>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</si>
  <si>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</si>
  <si>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</si>
  <si>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</si>
  <si>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</si>
  <si>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</si>
  <si>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</si>
  <si>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</si>
  <si>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</si>
  <si>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</si>
  <si>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</si>
  <si>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</si>
  <si>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</si>
  <si>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</si>
  <si>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</si>
  <si>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</si>
  <si>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</si>
  <si>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</si>
  <si>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</si>
  <si>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</si>
  <si>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</si>
  <si>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</si>
  <si>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</si>
  <si>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</si>
  <si>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</si>
  <si>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</si>
  <si>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</si>
  <si>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</si>
  <si>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</si>
  <si>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</si>
  <si>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</si>
  <si>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</si>
  <si>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</si>
  <si>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</si>
  <si>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</si>
  <si>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</si>
  <si>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</si>
  <si>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</si>
  <si>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</si>
  <si>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</si>
  <si>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</si>
  <si>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</si>
  <si>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</si>
  <si>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</si>
  <si>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</si>
  <si>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</si>
  <si>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</si>
  <si>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</si>
  <si>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</si>
  <si>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</si>
  <si>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</si>
  <si>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</si>
  <si>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</si>
  <si>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</si>
  <si>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</si>
  <si>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</si>
  <si>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</si>
  <si>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</si>
  <si>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</si>
  <si>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</si>
  <si>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</si>
  <si>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</si>
  <si>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</si>
  <si>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</si>
  <si>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</si>
  <si>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</si>
  <si>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</si>
  <si>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</si>
  <si>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</si>
  <si>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</si>
  <si>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</si>
  <si>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</si>
  <si>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</si>
  <si>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</si>
  <si>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</si>
  <si>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</si>
  <si>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</si>
  <si>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</si>
  <si>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</si>
  <si>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</si>
  <si>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</si>
  <si>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</si>
  <si>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</si>
  <si>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</si>
  <si>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</si>
  <si>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</si>
  <si>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</si>
  <si>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</si>
  <si>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</si>
  <si>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</si>
  <si>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</si>
  <si>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</si>
  <si>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</si>
  <si>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</si>
  <si>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</si>
  <si>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</si>
  <si>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</si>
  <si>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</si>
  <si>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</si>
  <si>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</si>
  <si>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</si>
  <si>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</si>
  <si>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</si>
  <si>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</si>
  <si>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</si>
  <si>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</si>
  <si>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</si>
  <si>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</si>
  <si>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</si>
  <si>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</si>
  <si>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</si>
  <si>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</si>
  <si>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</si>
  <si>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</si>
  <si>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</si>
  <si>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</si>
  <si>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</si>
  <si>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</si>
  <si>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</si>
  <si>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</si>
  <si>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</si>
  <si>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</si>
  <si>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</si>
  <si>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</si>
  <si>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</si>
  <si>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</si>
  <si>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</si>
  <si>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</si>
  <si>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</si>
  <si>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</si>
  <si>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</si>
  <si>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</si>
  <si>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</si>
  <si>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</si>
  <si>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</si>
  <si>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</si>
  <si>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</si>
  <si>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</si>
  <si>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</si>
  <si>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</si>
  <si>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</si>
  <si>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</si>
  <si>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</si>
  <si>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</si>
  <si>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</si>
  <si>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</si>
  <si>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</si>
  <si>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</si>
  <si>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</si>
  <si>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</si>
  <si>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</si>
  <si>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</si>
  <si>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</si>
  <si>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</si>
  <si>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</si>
  <si>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</si>
  <si>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</si>
  <si>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</si>
  <si>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</si>
  <si>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</si>
  <si>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</si>
  <si>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</si>
  <si>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</si>
  <si>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</si>
  <si>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</si>
  <si>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</si>
  <si>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</si>
  <si>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</si>
  <si>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</si>
  <si>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</si>
  <si>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</si>
  <si>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</si>
  <si>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</si>
  <si>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</si>
  <si>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</si>
  <si>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</si>
  <si>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</si>
  <si>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</si>
  <si>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</si>
  <si>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</si>
  <si>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</si>
  <si>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</si>
  <si>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</si>
  <si>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</si>
  <si>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</si>
  <si>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</si>
  <si>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</si>
  <si>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</si>
  <si>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</si>
  <si>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</si>
  <si>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</si>
  <si>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</si>
  <si>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</si>
  <si>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</si>
  <si>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</si>
  <si>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</si>
  <si>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</si>
  <si>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</si>
  <si>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</si>
  <si>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</si>
  <si>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</si>
  <si>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</si>
  <si>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</si>
  <si>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</si>
  <si>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</si>
  <si>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</si>
  <si>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</si>
  <si>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</si>
  <si>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</si>
  <si>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</si>
  <si>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</si>
  <si>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</si>
  <si>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</si>
  <si>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</si>
  <si>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</si>
  <si>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</si>
  <si>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</si>
  <si>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</si>
  <si>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</si>
  <si>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</si>
  <si>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</si>
  <si>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</si>
  <si>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</si>
  <si>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</si>
  <si>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</si>
  <si>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</si>
  <si>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</si>
  <si>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</si>
  <si>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</si>
  <si>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</si>
  <si>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</si>
  <si>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</si>
  <si>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</si>
  <si>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</si>
  <si>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</si>
  <si>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</si>
  <si>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</si>
  <si>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</si>
  <si>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</si>
  <si>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</si>
  <si>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</si>
  <si>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</si>
  <si>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</si>
  <si>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</si>
  <si>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</si>
  <si>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</si>
  <si>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</si>
  <si>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</si>
  <si>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</si>
  <si>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</si>
  <si>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</si>
  <si>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</si>
  <si>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</si>
  <si>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</si>
  <si>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</si>
  <si>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</si>
  <si>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</si>
  <si>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</si>
  <si>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</si>
  <si>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</si>
  <si>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</si>
  <si>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</si>
  <si>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</si>
  <si>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</si>
  <si>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</si>
  <si>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</si>
  <si>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</si>
  <si>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</si>
  <si>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</si>
  <si>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</si>
  <si>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</si>
  <si>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</si>
  <si>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</si>
  <si>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</si>
  <si>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</si>
  <si>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</si>
  <si>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</si>
  <si>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</si>
  <si>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</si>
  <si>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</si>
  <si>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</si>
  <si>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</si>
  <si>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</si>
  <si>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</si>
  <si>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</si>
  <si>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</si>
  <si>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</si>
  <si>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</si>
  <si>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</si>
  <si>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</si>
  <si>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</si>
  <si>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</si>
  <si>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</si>
  <si>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</si>
  <si>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</si>
  <si>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</si>
  <si>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</si>
  <si>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</si>
  <si>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</si>
  <si>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</si>
  <si>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</si>
  <si>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</si>
  <si>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</si>
  <si>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</si>
  <si>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</si>
  <si>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</si>
  <si>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</si>
  <si>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</si>
  <si>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</si>
  <si>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</si>
  <si>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</si>
  <si>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</si>
  <si>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</si>
  <si>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</si>
  <si>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</si>
  <si>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</si>
  <si>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</si>
  <si>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</si>
  <si>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</si>
  <si>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</si>
  <si>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</si>
  <si>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</si>
  <si>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</si>
  <si>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</si>
  <si>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</si>
  <si>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</si>
  <si>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</si>
  <si>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</si>
  <si>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</si>
  <si>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</si>
  <si>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</si>
  <si>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</si>
  <si>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</si>
  <si>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</si>
  <si>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</si>
  <si>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</si>
  <si>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</si>
  <si>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</si>
  <si>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</si>
  <si>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</si>
  <si>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</si>
  <si>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</si>
  <si>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</si>
  <si>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</si>
  <si>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</si>
  <si>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</si>
  <si>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</si>
  <si>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</si>
  <si>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</si>
  <si>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</si>
  <si>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</si>
  <si>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</si>
  <si>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</si>
  <si>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</si>
  <si>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</si>
  <si>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</si>
  <si>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</si>
  <si>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</si>
  <si>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</si>
  <si>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</si>
  <si>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</si>
  <si>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</si>
  <si>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</si>
  <si>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</si>
  <si>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</si>
  <si>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</si>
  <si>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</si>
  <si>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</si>
  <si>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</si>
  <si>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</si>
  <si>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</si>
  <si>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</si>
  <si>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</si>
  <si>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</si>
  <si>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</si>
  <si>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</si>
  <si>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</si>
  <si>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</si>
  <si>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</si>
  <si>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</si>
  <si>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</si>
  <si>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</si>
  <si>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</si>
  <si>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</si>
  <si>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</si>
  <si>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</si>
  <si>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</si>
  <si>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</si>
  <si>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</si>
  <si>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</si>
  <si>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</si>
  <si>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</si>
  <si>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</si>
  <si>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</si>
  <si>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</si>
  <si>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</si>
  <si>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</si>
  <si>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</si>
  <si>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</si>
  <si>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</si>
  <si>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</si>
  <si>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</si>
  <si>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</si>
  <si>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</si>
  <si>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</si>
  <si>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</si>
  <si>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</si>
  <si>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</si>
  <si>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</si>
  <si>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</si>
  <si>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</si>
  <si>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</si>
  <si>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</si>
  <si>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</si>
  <si>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</si>
  <si>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</si>
  <si>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</si>
  <si>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</si>
  <si>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</si>
  <si>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</si>
  <si>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</si>
  <si>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</si>
  <si>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</si>
  <si>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</si>
  <si>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</si>
  <si>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</si>
  <si>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</si>
  <si>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</si>
  <si>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</si>
  <si>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</si>
  <si>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</si>
  <si>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</si>
  <si>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</si>
  <si>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</si>
  <si>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</si>
  <si>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</si>
  <si>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</si>
  <si>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</si>
  <si>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</si>
  <si>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</si>
  <si>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</si>
  <si>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</si>
  <si>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</si>
  <si>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</si>
  <si>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</si>
  <si>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</si>
  <si>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</si>
  <si>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</si>
  <si>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</si>
  <si>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</si>
  <si>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</si>
  <si>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</si>
  <si>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</si>
  <si>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</si>
  <si>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</si>
  <si>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</si>
  <si>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</si>
  <si>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</si>
  <si>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</si>
  <si>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</si>
  <si>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</si>
  <si>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</si>
  <si>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</si>
  <si>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</si>
  <si>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</si>
  <si>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</si>
  <si>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</si>
  <si>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</si>
  <si>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</si>
  <si>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</si>
  <si>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</si>
  <si>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</si>
  <si>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</si>
  <si>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</si>
  <si>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</si>
  <si>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</si>
  <si>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</si>
  <si>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</si>
  <si>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</si>
  <si>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</si>
  <si>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</si>
  <si>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</si>
  <si>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</si>
  <si>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</si>
  <si>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</si>
  <si>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</si>
  <si>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</si>
  <si>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</si>
  <si>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</si>
  <si>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</si>
  <si>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</si>
  <si>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</si>
  <si>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</si>
  <si>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</si>
  <si>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</si>
  <si>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</si>
  <si>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</si>
  <si>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</si>
  <si>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</si>
  <si>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</si>
  <si>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</si>
  <si>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</si>
  <si>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</si>
  <si>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</si>
  <si>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</si>
  <si>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</si>
  <si>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</si>
  <si>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</si>
  <si>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</si>
  <si>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</si>
  <si>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</si>
  <si>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</si>
  <si>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</si>
  <si>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</si>
  <si>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</si>
  <si>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</si>
  <si>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</si>
  <si>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</si>
  <si>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</si>
  <si>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</si>
  <si>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</si>
  <si>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</si>
  <si>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</si>
  <si>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</si>
  <si>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</si>
  <si>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</si>
  <si>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</si>
  <si>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</si>
  <si>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</si>
  <si>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</si>
  <si>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</si>
  <si>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</si>
  <si>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</si>
  <si>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</si>
  <si>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</si>
  <si>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</si>
  <si>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</si>
  <si>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</si>
  <si>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</si>
  <si>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</si>
  <si>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</si>
  <si>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</si>
  <si>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</si>
  <si>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</si>
  <si>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</si>
  <si>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</si>
  <si>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</si>
  <si>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</si>
  <si>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</si>
  <si>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</si>
  <si>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</si>
  <si>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</si>
  <si>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</si>
  <si>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</si>
  <si>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</si>
  <si>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</si>
  <si>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</si>
  <si>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</si>
  <si>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</si>
  <si>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</si>
  <si>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</si>
  <si>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</si>
  <si>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</si>
  <si>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</si>
  <si>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</si>
  <si>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</si>
  <si>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</si>
  <si>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</si>
  <si>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</si>
  <si>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</si>
  <si>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</si>
  <si>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</si>
  <si>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</si>
  <si>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</si>
  <si>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</si>
  <si>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</si>
  <si>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</si>
  <si>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</si>
  <si>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</si>
  <si>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</si>
  <si>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</si>
  <si>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</si>
  <si>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</si>
  <si>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</si>
  <si>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</si>
  <si>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</si>
  <si>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</si>
  <si>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</si>
  <si>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</si>
  <si>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</si>
  <si>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</si>
  <si>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</si>
  <si>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</si>
  <si>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</si>
  <si>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</si>
  <si>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</si>
  <si>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</si>
  <si>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</si>
  <si>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</si>
  <si>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</si>
  <si>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</si>
  <si>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</si>
  <si>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</si>
  <si>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</si>
  <si>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</si>
  <si>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</si>
  <si>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</si>
  <si>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</si>
  <si>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</si>
  <si>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</si>
  <si>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</si>
  <si>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</si>
  <si>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</si>
  <si>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</si>
  <si>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</si>
  <si>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</si>
  <si>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</si>
  <si>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</si>
  <si>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</si>
  <si>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</si>
  <si>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</si>
  <si>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</si>
  <si>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</si>
  <si>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</si>
  <si>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</si>
  <si>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</si>
  <si>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</si>
  <si>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</si>
  <si>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</si>
  <si>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</si>
  <si>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</si>
  <si>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</si>
  <si>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</si>
  <si>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</si>
  <si>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</si>
  <si>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</si>
  <si>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</si>
  <si>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</si>
  <si>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</si>
  <si>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</si>
  <si>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</si>
  <si>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</si>
  <si>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</si>
  <si>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</si>
  <si>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</si>
  <si>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</si>
  <si>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</si>
  <si>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</si>
  <si>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</si>
  <si>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</si>
  <si>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</si>
  <si>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</si>
  <si>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</si>
  <si>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</si>
  <si>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</si>
  <si>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</si>
  <si>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</si>
  <si>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</si>
  <si>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</si>
  <si>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</si>
  <si>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</si>
  <si>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</si>
  <si>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</si>
  <si>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</si>
  <si>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</si>
  <si>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</si>
  <si>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</si>
  <si>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</si>
  <si>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</si>
  <si>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</si>
  <si>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</si>
  <si>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</si>
  <si>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</si>
  <si>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</si>
  <si>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</si>
  <si>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</si>
  <si>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</si>
  <si>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</si>
  <si>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</si>
  <si>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</si>
  <si>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</si>
  <si>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</si>
  <si>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</si>
  <si>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</si>
  <si>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</si>
  <si>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</si>
  <si>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</si>
  <si>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</si>
  <si>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</si>
  <si>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</si>
  <si>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</si>
  <si>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</si>
  <si>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</si>
  <si>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</si>
  <si>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</si>
  <si>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</si>
  <si>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</si>
  <si>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</si>
  <si>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</si>
  <si>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</si>
  <si>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</si>
  <si>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</si>
  <si>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</si>
  <si>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</si>
  <si>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</si>
  <si>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</si>
  <si>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</si>
  <si>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</si>
  <si>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</si>
  <si>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</si>
  <si>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</si>
  <si>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</si>
  <si>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</si>
  <si>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</si>
  <si>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</si>
  <si>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</si>
  <si>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</si>
  <si>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</si>
  <si>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</si>
  <si>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</si>
  <si>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</si>
  <si>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</si>
  <si>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</si>
  <si>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</si>
  <si>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</si>
  <si>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</si>
  <si>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</si>
  <si>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</si>
  <si>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</si>
  <si>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</si>
  <si>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</si>
  <si>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</si>
  <si>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</si>
  <si>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</si>
  <si>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</si>
  <si>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</si>
  <si>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</si>
  <si>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</si>
  <si>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</si>
  <si>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</si>
  <si>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</si>
  <si>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</si>
  <si>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</si>
  <si>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</si>
  <si>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</si>
  <si>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</si>
  <si>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</si>
  <si>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</si>
  <si>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</si>
  <si>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</si>
  <si>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</si>
  <si>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</si>
  <si>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</si>
  <si>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</si>
  <si>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</si>
  <si>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</si>
  <si>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</si>
  <si>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</si>
  <si>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</si>
  <si>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</si>
  <si>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</si>
  <si>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</si>
  <si>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</si>
  <si>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</si>
  <si>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</si>
  <si>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</si>
  <si>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</si>
  <si>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</si>
  <si>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</si>
  <si>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</si>
  <si>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</si>
  <si>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</si>
  <si>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</si>
  <si>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</si>
  <si>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</si>
  <si>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</si>
  <si>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</si>
  <si>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</si>
  <si>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</si>
  <si>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</si>
  <si>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</si>
  <si>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</si>
  <si>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</si>
  <si>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</si>
  <si>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</si>
  <si>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</si>
  <si>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</si>
  <si>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</si>
  <si>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</si>
  <si>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</si>
  <si>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</si>
  <si>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</si>
  <si>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</si>
  <si>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</si>
  <si>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</si>
  <si>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</si>
  <si>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</si>
  <si>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</si>
  <si>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</si>
  <si>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</si>
  <si>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</si>
  <si>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</si>
  <si>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</si>
  <si>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</si>
  <si>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</si>
  <si>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</si>
  <si>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</si>
  <si>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</si>
  <si>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</si>
  <si>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</si>
  <si>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</si>
  <si>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</si>
  <si>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</si>
  <si>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</si>
  <si>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</si>
  <si>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</si>
  <si>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</si>
  <si>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</si>
  <si>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</si>
  <si>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</si>
  <si>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</si>
  <si>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</si>
  <si>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</si>
  <si>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</si>
  <si>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</si>
  <si>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</si>
  <si>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</si>
  <si>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</si>
  <si>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</si>
  <si>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</si>
  <si>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</si>
  <si>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</si>
  <si>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</si>
  <si>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</si>
  <si>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</si>
  <si>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</si>
  <si>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</si>
  <si>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</si>
  <si>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</si>
  <si>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</si>
  <si>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</si>
  <si>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</si>
  <si>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</si>
  <si>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</si>
  <si>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</si>
  <si>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</si>
  <si>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</si>
  <si>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</si>
  <si>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</si>
  <si>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</si>
  <si>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</si>
  <si>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</si>
  <si>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</si>
  <si>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</si>
  <si>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</si>
  <si>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</si>
  <si>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</si>
  <si>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</si>
  <si>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</si>
  <si>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</si>
  <si>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</si>
  <si>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</si>
  <si>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</si>
  <si>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</si>
  <si>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</si>
  <si>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</si>
  <si>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</si>
  <si>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</si>
  <si>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</si>
  <si>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</si>
  <si>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</si>
  <si>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</si>
  <si>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</si>
  <si>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</si>
  <si>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</si>
  <si>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</si>
  <si>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</si>
  <si>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</si>
  <si>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</si>
  <si>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</si>
  <si>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</si>
  <si>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</si>
  <si>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</si>
  <si>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</si>
  <si>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</si>
  <si>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</si>
  <si>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</si>
  <si>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</si>
  <si>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</si>
  <si>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</si>
  <si>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</si>
  <si>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</si>
  <si>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</si>
  <si>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</si>
  <si>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</si>
  <si>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</si>
  <si>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</si>
  <si>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</si>
  <si>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</si>
  <si>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</si>
  <si>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</si>
  <si>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</si>
  <si>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</si>
  <si>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</si>
  <si>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</si>
  <si>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</si>
  <si>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</si>
  <si>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</si>
  <si>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</si>
  <si>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</si>
  <si>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</si>
  <si>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</si>
  <si>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</si>
  <si>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</si>
  <si>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</si>
  <si>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</si>
  <si>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</si>
  <si>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</si>
  <si>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</si>
  <si>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</si>
  <si>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</si>
  <si>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</si>
  <si>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</si>
  <si>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</si>
  <si>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</si>
  <si>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</si>
  <si>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</si>
  <si>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</si>
  <si>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</si>
  <si>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</si>
  <si>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</si>
  <si>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</si>
  <si>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</si>
  <si>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</si>
  <si>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</si>
  <si>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</si>
  <si>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</si>
  <si>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</si>
  <si>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</si>
  <si>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</si>
  <si>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</si>
  <si>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</si>
  <si>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</si>
  <si>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</si>
  <si>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</si>
  <si>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</si>
  <si>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</si>
  <si>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</si>
  <si>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</si>
  <si>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</si>
  <si>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</si>
  <si>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</si>
  <si>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</si>
  <si>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</si>
  <si>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</si>
  <si>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</si>
  <si>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</si>
  <si>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</si>
  <si>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</si>
  <si>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</si>
  <si>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</si>
  <si>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</si>
  <si>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</si>
  <si>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</si>
  <si>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</si>
  <si>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</si>
  <si>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</si>
  <si>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</si>
  <si>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</si>
  <si>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</si>
  <si>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</si>
  <si>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</si>
  <si>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</si>
  <si>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</si>
  <si>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</si>
  <si>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</si>
  <si>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</si>
  <si>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</si>
  <si>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</si>
  <si>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</si>
  <si>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</si>
  <si>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</si>
  <si>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</si>
  <si>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</si>
  <si>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</si>
  <si>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</si>
  <si>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</si>
  <si>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</si>
  <si>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</si>
  <si>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</si>
  <si>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</si>
  <si>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</si>
  <si>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</si>
  <si>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</si>
  <si>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</si>
  <si>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</si>
  <si>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</si>
  <si>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</si>
  <si>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</si>
  <si>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</si>
  <si>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</si>
  <si>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</si>
  <si>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</si>
  <si>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</si>
  <si>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</si>
  <si>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</si>
  <si>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</si>
  <si>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</si>
  <si>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</si>
  <si>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</si>
  <si>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</si>
  <si>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</si>
  <si>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</si>
  <si>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</si>
  <si>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</si>
  <si>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</si>
  <si>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</si>
  <si>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</si>
  <si>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</si>
  <si>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</si>
  <si>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</si>
  <si>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</si>
  <si>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</si>
  <si>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</si>
  <si>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</si>
  <si>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</si>
  <si>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</si>
  <si>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</si>
  <si>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</si>
  <si>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</si>
  <si>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</si>
  <si>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</si>
  <si>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</si>
  <si>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</si>
  <si>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</si>
  <si>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</si>
  <si>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</si>
  <si>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</si>
  <si>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</si>
  <si>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</si>
  <si>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</si>
  <si>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</si>
  <si>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</si>
  <si>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</si>
  <si>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</si>
  <si>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</si>
  <si>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</si>
  <si>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</si>
  <si>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</si>
  <si>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</si>
  <si>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</si>
  <si>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</si>
  <si>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</si>
  <si>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</si>
  <si>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</si>
  <si>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</si>
  <si>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</si>
  <si>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</si>
  <si>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</si>
  <si>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</si>
  <si>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</si>
  <si>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</si>
  <si>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</si>
  <si>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</si>
  <si>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</si>
  <si>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</si>
  <si>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</si>
  <si>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</si>
  <si>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</si>
  <si>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</si>
  <si>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</si>
  <si>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</si>
  <si>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</si>
  <si>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</si>
  <si>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</si>
  <si>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</si>
  <si>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</si>
  <si>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</si>
  <si>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</si>
  <si>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</si>
  <si>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</si>
  <si>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</si>
  <si>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</si>
  <si>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</si>
  <si>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</si>
  <si>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</si>
  <si>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</si>
  <si>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</si>
  <si>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</si>
  <si>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</si>
  <si>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</si>
  <si>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</si>
  <si>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</si>
  <si>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</si>
  <si>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</si>
  <si>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</si>
  <si>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</si>
  <si>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</si>
  <si>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</si>
  <si>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</si>
  <si>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</si>
  <si>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</si>
  <si>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</si>
  <si>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</si>
  <si>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</si>
  <si>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</si>
  <si>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</si>
  <si>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</si>
  <si>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</si>
  <si>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</si>
  <si>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</si>
  <si>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</si>
  <si>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</si>
  <si>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</si>
  <si>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</si>
  <si>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</si>
  <si>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</si>
  <si>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</si>
  <si>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</si>
  <si>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</si>
  <si>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</si>
  <si>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</si>
  <si>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</si>
  <si>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</si>
  <si>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</si>
  <si>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</si>
  <si>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</si>
  <si>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</si>
  <si>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</si>
  <si>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</si>
  <si>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</si>
  <si>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</si>
  <si>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</si>
  <si>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</si>
  <si>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</si>
  <si>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</si>
  <si>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</si>
  <si>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</si>
  <si>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</si>
  <si>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</si>
  <si>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</si>
  <si>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</si>
  <si>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</si>
  <si>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</si>
  <si>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</si>
  <si>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</si>
  <si>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</si>
  <si>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</si>
  <si>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</si>
  <si>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</si>
  <si>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</si>
  <si>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</si>
  <si>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</si>
  <si>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</si>
  <si>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</si>
  <si>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</si>
  <si>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</si>
  <si>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</si>
  <si>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</si>
  <si>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</si>
  <si>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</si>
  <si>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</si>
  <si>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</si>
  <si>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</si>
  <si>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</si>
  <si>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</si>
  <si>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</si>
  <si>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</si>
  <si>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</si>
  <si>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</si>
  <si>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</si>
  <si>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</si>
  <si>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</si>
  <si>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</si>
  <si>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</si>
  <si>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</si>
  <si>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</si>
  <si>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</si>
  <si>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</si>
  <si>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</si>
  <si>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</si>
  <si>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</si>
  <si>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</si>
  <si>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</si>
  <si>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</si>
  <si>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</si>
  <si>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</si>
  <si>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</si>
  <si>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</si>
  <si>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</si>
  <si>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</si>
  <si>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</si>
  <si>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</si>
  <si>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</si>
  <si>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</si>
  <si>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</si>
  <si>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</si>
  <si>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</si>
  <si>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</si>
  <si>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</si>
  <si>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</si>
  <si>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</si>
  <si>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</si>
  <si>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</si>
  <si>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</si>
  <si>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</si>
  <si>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</si>
  <si>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</si>
  <si>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</si>
  <si>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</si>
  <si>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</si>
  <si>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</si>
  <si>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</si>
  <si>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</si>
  <si>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</si>
  <si>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</si>
  <si>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</si>
  <si>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</si>
  <si>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</si>
  <si>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</si>
  <si>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</si>
  <si>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</si>
  <si>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</si>
  <si>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</si>
  <si>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</si>
  <si>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</si>
  <si>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</si>
  <si>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</si>
  <si>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</si>
  <si>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</si>
  <si>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</si>
  <si>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</si>
  <si>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</si>
  <si>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</si>
  <si>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</si>
  <si>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</si>
  <si>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</si>
  <si>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</si>
  <si>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</si>
  <si>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</si>
  <si>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</si>
  <si>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</si>
  <si>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</si>
  <si>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</si>
  <si>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</si>
  <si>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</si>
  <si>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</si>
  <si>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</si>
  <si>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</si>
  <si>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</si>
  <si>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</si>
  <si>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</si>
  <si>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</si>
  <si>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</si>
  <si>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</si>
  <si>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</si>
  <si>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</si>
  <si>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</si>
  <si>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</si>
  <si>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</si>
  <si>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</si>
  <si>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</si>
  <si>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</si>
  <si>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</si>
  <si>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</si>
  <si>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</si>
  <si>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</si>
  <si>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</si>
  <si>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</si>
  <si>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</si>
  <si>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</si>
  <si>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</si>
  <si>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</si>
  <si>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</si>
  <si>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</si>
  <si>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</si>
  <si>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</si>
  <si>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</si>
  <si>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</si>
  <si>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</si>
  <si>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</si>
  <si>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</si>
  <si>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</si>
  <si>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</si>
  <si>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</si>
  <si>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</si>
  <si>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</si>
  <si>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</si>
  <si>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</si>
  <si>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</si>
  <si>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</si>
  <si>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</si>
  <si>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</si>
  <si>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</si>
  <si>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</si>
  <si>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</si>
  <si>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</si>
  <si>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</si>
  <si>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</si>
  <si>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</si>
  <si>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</si>
  <si>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</si>
  <si>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</si>
  <si>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</si>
  <si>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</si>
  <si>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</si>
  <si>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</si>
  <si>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</si>
  <si>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</si>
  <si>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</si>
  <si>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</si>
  <si>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</si>
  <si>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</si>
  <si>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</si>
  <si>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</si>
  <si>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</si>
  <si>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</si>
  <si>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</si>
  <si>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</si>
  <si>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</si>
  <si>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</si>
  <si>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</si>
  <si>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</si>
  <si>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</si>
  <si>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</si>
  <si>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</si>
  <si>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</si>
  <si>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</si>
  <si>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</si>
  <si>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</si>
  <si>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</si>
  <si>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</si>
  <si>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</si>
  <si>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</si>
  <si>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</si>
  <si>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</si>
  <si>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</si>
  <si>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</si>
  <si>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</si>
  <si>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</si>
  <si>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</si>
  <si>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</si>
  <si>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</si>
  <si>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</si>
  <si>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</si>
  <si>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</si>
  <si>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</si>
  <si>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</si>
  <si>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</si>
  <si>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</si>
  <si>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</si>
  <si>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</si>
  <si>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</si>
  <si>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</si>
  <si>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</si>
  <si>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</si>
  <si>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</si>
  <si>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</si>
  <si>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</si>
  <si>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</si>
  <si>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</si>
  <si>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</si>
  <si>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</si>
  <si>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</si>
  <si>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</si>
  <si>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</si>
  <si>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</si>
  <si>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</si>
  <si>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</si>
  <si>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</si>
  <si>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</si>
  <si>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</si>
  <si>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</si>
  <si>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</si>
  <si>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</si>
  <si>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</si>
  <si>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</si>
  <si>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</si>
  <si>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</si>
  <si>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</si>
  <si>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</si>
  <si>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</si>
  <si>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</si>
  <si>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</si>
  <si>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</si>
  <si>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</si>
  <si>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</si>
  <si>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</si>
  <si>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</si>
  <si>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</si>
  <si>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</si>
  <si>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</si>
  <si>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</si>
  <si>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</si>
  <si>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</si>
  <si>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</si>
  <si>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</si>
  <si>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</si>
  <si>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</si>
  <si>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</si>
  <si>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</si>
  <si>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</si>
  <si>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</si>
  <si>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</si>
  <si>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</si>
  <si>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</si>
  <si>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</si>
  <si>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</si>
  <si>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</si>
  <si>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</si>
  <si>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</si>
  <si>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</si>
  <si>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</si>
  <si>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</si>
  <si>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</si>
  <si>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</si>
  <si>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</si>
  <si>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</si>
  <si>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</si>
  <si>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</si>
  <si>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</si>
  <si>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</si>
  <si>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</si>
  <si>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</si>
  <si>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</si>
  <si>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</si>
  <si>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</si>
  <si>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</si>
  <si>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</si>
  <si>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</si>
  <si>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</si>
  <si>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</si>
  <si>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</si>
  <si>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</si>
  <si>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</si>
  <si>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</si>
  <si>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</si>
  <si>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</si>
  <si>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</si>
  <si>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</si>
  <si>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</si>
  <si>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</si>
  <si>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</si>
  <si>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</si>
  <si>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</si>
  <si>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</si>
  <si>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</si>
  <si>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</si>
  <si>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</si>
  <si>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</si>
  <si>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</si>
  <si>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</si>
  <si>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</si>
  <si>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</si>
  <si>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</si>
  <si>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</si>
  <si>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</si>
  <si>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</si>
  <si>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</si>
  <si>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</si>
  <si>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</si>
  <si>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</si>
  <si>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</si>
  <si>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</si>
  <si>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</si>
  <si>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</si>
  <si>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</si>
  <si>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</si>
  <si>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</si>
  <si>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</si>
  <si>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</si>
  <si>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</si>
  <si>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</si>
  <si>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</si>
  <si>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</si>
  <si>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</si>
  <si>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</si>
  <si>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</si>
  <si>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</si>
  <si>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</si>
  <si>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</si>
  <si>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</si>
  <si>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</si>
  <si>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</si>
  <si>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</si>
  <si>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</si>
  <si>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</si>
  <si>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</si>
  <si>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</si>
  <si>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</si>
  <si>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</si>
  <si>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</si>
  <si>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</si>
  <si>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</si>
  <si>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</si>
  <si>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</si>
  <si>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</si>
  <si>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</si>
  <si>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</si>
  <si>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</si>
  <si>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</si>
  <si>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</si>
  <si>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</si>
  <si>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</si>
  <si>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</si>
  <si>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</si>
  <si>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</si>
  <si>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</si>
  <si>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</si>
  <si>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</si>
  <si>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</si>
  <si>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</si>
  <si>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</si>
  <si>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</si>
  <si>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</si>
  <si>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</si>
  <si>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</si>
  <si>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</si>
  <si>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</si>
  <si>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</si>
  <si>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</si>
  <si>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</si>
  <si>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</si>
  <si>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</si>
  <si>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</si>
  <si>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</si>
  <si>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</si>
  <si>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</si>
  <si>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</si>
  <si>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</si>
  <si>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</si>
  <si>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</si>
  <si>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</si>
  <si>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</si>
  <si>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</si>
  <si>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</si>
  <si>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</si>
  <si>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</si>
  <si>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</si>
  <si>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</si>
  <si>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</si>
  <si>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</si>
  <si>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</si>
  <si>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</si>
  <si>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</si>
  <si>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</si>
  <si>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</si>
  <si>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</si>
  <si>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</si>
  <si>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</si>
  <si>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</si>
  <si>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</si>
  <si>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</si>
  <si>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</si>
  <si>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</si>
  <si>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</si>
  <si>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</si>
  <si>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</si>
  <si>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</si>
  <si>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</si>
  <si>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</si>
  <si>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</si>
  <si>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</si>
  <si>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</si>
  <si>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</si>
  <si>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</si>
  <si>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</si>
  <si>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</si>
  <si>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</si>
  <si>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</si>
  <si>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</si>
  <si>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</si>
  <si>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</si>
  <si>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</si>
  <si>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</si>
  <si>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</si>
  <si>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</si>
  <si>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</si>
  <si>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</si>
  <si>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</si>
  <si>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</si>
  <si>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</si>
  <si>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</si>
  <si>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</si>
  <si>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</si>
  <si>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</si>
  <si>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</si>
  <si>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</si>
  <si>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</si>
  <si>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</si>
  <si>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</si>
  <si>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</si>
  <si>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</si>
  <si>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</si>
  <si>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</si>
  <si>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</si>
  <si>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</si>
  <si>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</si>
  <si>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</si>
  <si>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</si>
  <si>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</si>
  <si>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</si>
  <si>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</si>
  <si>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</si>
  <si>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</si>
  <si>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</si>
  <si>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</si>
  <si>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</si>
  <si>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</si>
  <si>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</si>
  <si>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</si>
  <si>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</si>
  <si>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</si>
  <si>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</si>
  <si>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</si>
  <si>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</si>
  <si>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</si>
  <si>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</si>
  <si>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</si>
  <si>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</si>
  <si>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</si>
  <si>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</si>
  <si>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</si>
  <si>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</si>
  <si>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</si>
  <si>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</si>
  <si>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</si>
  <si>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</si>
  <si>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</si>
  <si>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</si>
  <si>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</si>
  <si>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</si>
  <si>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</si>
  <si>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</si>
  <si>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</si>
  <si>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</si>
  <si>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</si>
  <si>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</si>
  <si>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</si>
  <si>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</si>
  <si>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</si>
  <si>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</si>
  <si>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</si>
  <si>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</si>
  <si>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</si>
  <si>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</si>
  <si>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</si>
  <si>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</si>
  <si>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</si>
  <si>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</si>
  <si>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</si>
  <si>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</si>
  <si>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</si>
  <si>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</si>
  <si>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</si>
  <si>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</si>
  <si>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</si>
  <si>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</si>
  <si>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</si>
  <si>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</si>
  <si>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</si>
  <si>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</si>
  <si>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</si>
  <si>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</si>
  <si>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</si>
  <si>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</si>
  <si>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</si>
  <si>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</si>
  <si>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</si>
  <si>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</si>
  <si>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</si>
  <si>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</si>
  <si>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</si>
  <si>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</si>
  <si>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</si>
  <si>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</si>
  <si>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</si>
  <si>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</si>
  <si>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</si>
  <si>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</si>
  <si>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</si>
  <si>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</si>
  <si>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</si>
  <si>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</si>
  <si>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</si>
  <si>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</si>
  <si>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</si>
  <si>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</si>
  <si>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</si>
  <si>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</si>
  <si>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</si>
  <si>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</si>
  <si>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</si>
  <si>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</si>
  <si>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</si>
  <si>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</si>
  <si>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</si>
  <si>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</si>
  <si>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</si>
  <si>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</si>
  <si>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</si>
  <si>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</si>
  <si>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</si>
  <si>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</si>
  <si>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</si>
  <si>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</si>
  <si>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</si>
  <si>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</si>
  <si>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</si>
  <si>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</si>
  <si>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</si>
  <si>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</si>
  <si>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</si>
  <si>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</si>
  <si>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</si>
  <si>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</si>
  <si>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</si>
  <si>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</si>
  <si>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</si>
  <si>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</si>
  <si>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</si>
  <si>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</si>
  <si>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</si>
  <si>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</si>
  <si>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</si>
  <si>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</si>
  <si>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</si>
  <si>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</si>
  <si>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</si>
  <si>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</si>
  <si>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</si>
  <si>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</si>
  <si>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</si>
  <si>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</si>
  <si>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</si>
  <si>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</si>
  <si>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</si>
  <si>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</si>
  <si>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</si>
  <si>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</si>
  <si>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</si>
  <si>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</si>
  <si>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</si>
  <si>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</si>
  <si>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</si>
  <si>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</si>
  <si>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</si>
  <si>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</si>
  <si>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</si>
  <si>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</si>
  <si>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</si>
  <si>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</si>
  <si>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</si>
  <si>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</si>
  <si>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</si>
  <si>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</si>
  <si>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</si>
  <si>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</si>
  <si>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</si>
  <si>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</si>
  <si>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</si>
  <si>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</si>
  <si>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</si>
  <si>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</si>
  <si>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</si>
  <si>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</si>
  <si>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</si>
  <si>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</si>
  <si>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</si>
  <si>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</si>
  <si>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</si>
  <si>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</si>
  <si>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</si>
  <si>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</si>
  <si>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</si>
  <si>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</si>
  <si>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</si>
  <si>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</si>
  <si>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</si>
  <si>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</si>
  <si>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</si>
  <si>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</si>
  <si>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</si>
  <si>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</si>
  <si>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</si>
  <si>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</si>
  <si>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</si>
  <si>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</si>
  <si>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</si>
  <si>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</si>
  <si>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</si>
  <si>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</si>
  <si>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</si>
  <si>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</si>
  <si>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</si>
  <si>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</si>
  <si>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</si>
  <si>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</si>
  <si>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</si>
  <si>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</si>
  <si>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</si>
  <si>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</si>
  <si>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</si>
  <si>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</si>
  <si>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</si>
  <si>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</si>
  <si>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</si>
  <si>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</si>
  <si>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</si>
  <si>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</si>
  <si>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</si>
  <si>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</si>
  <si>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</si>
  <si>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</si>
  <si>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</si>
  <si>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</si>
  <si>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</si>
  <si>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</si>
  <si>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</si>
  <si>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</si>
  <si>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</si>
  <si>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</si>
  <si>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</si>
  <si>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</si>
  <si>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</si>
  <si>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</si>
  <si>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</si>
  <si>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</si>
  <si>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</si>
  <si>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</si>
  <si>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</si>
  <si>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</si>
  <si>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</si>
  <si>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</si>
  <si>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</si>
  <si>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</si>
  <si>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</si>
  <si>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</si>
  <si>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</si>
  <si>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</si>
  <si>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</si>
  <si>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</si>
  <si>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</si>
  <si>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</si>
  <si>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</si>
  <si>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</si>
  <si>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</si>
  <si>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</si>
  <si>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</si>
  <si>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</si>
  <si>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</si>
  <si>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</si>
  <si>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</si>
  <si>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</si>
  <si>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</si>
  <si>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</si>
  <si>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</si>
  <si>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</si>
  <si>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</si>
  <si>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</si>
  <si>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</si>
  <si>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</si>
  <si>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</si>
  <si>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</si>
  <si>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</si>
  <si>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</si>
  <si>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</si>
  <si>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</si>
  <si>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</si>
  <si>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</si>
  <si>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</si>
  <si>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</si>
  <si>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</si>
  <si>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</si>
  <si>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</si>
  <si>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</si>
  <si>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</si>
  <si>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</si>
  <si>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</si>
  <si>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</si>
  <si>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</si>
  <si>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</si>
  <si>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</si>
  <si>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</si>
  <si>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</si>
  <si>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</si>
  <si>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</si>
  <si>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</si>
  <si>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</si>
  <si>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</si>
  <si>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</si>
  <si>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</si>
  <si>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</si>
  <si>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</si>
  <si>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</si>
  <si>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</si>
  <si>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</si>
  <si>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</si>
  <si>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</si>
  <si>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</si>
  <si>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</si>
  <si>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</si>
  <si>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</si>
  <si>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</si>
  <si>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</si>
  <si>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</si>
  <si>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</si>
  <si>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</si>
  <si>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</si>
  <si>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</si>
  <si>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</si>
  <si>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</si>
  <si>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</si>
  <si>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</si>
  <si>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</si>
  <si>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</si>
  <si>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</si>
  <si>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</si>
  <si>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</si>
  <si>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</si>
  <si>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</si>
  <si>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</si>
  <si>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</si>
  <si>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</si>
  <si>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</si>
  <si>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</si>
  <si>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</si>
  <si>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</si>
  <si>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</si>
  <si>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</si>
  <si>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</si>
  <si>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</si>
  <si>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</si>
  <si>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</si>
  <si>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</si>
  <si>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</si>
  <si>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</si>
  <si>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</si>
  <si>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</si>
  <si>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</si>
  <si>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</si>
  <si>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</si>
  <si>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</si>
  <si>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</si>
  <si>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</si>
  <si>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</si>
  <si>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</si>
  <si>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</si>
  <si>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</si>
  <si>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</si>
  <si>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</si>
  <si>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</si>
  <si>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</si>
  <si>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</si>
  <si>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</si>
  <si>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</si>
  <si>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</si>
  <si>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</si>
  <si>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</si>
  <si>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</si>
  <si>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</si>
  <si>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</si>
  <si>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</si>
  <si>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</si>
  <si>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</si>
  <si>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</si>
  <si>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</si>
  <si>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</si>
  <si>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</si>
  <si>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</si>
  <si>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</si>
  <si>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</si>
  <si>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</si>
  <si>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</si>
  <si>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</si>
  <si>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</si>
  <si>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</si>
  <si>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</si>
  <si>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</si>
  <si>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</si>
  <si>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</si>
  <si>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</si>
  <si>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</si>
  <si>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</si>
  <si>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</si>
  <si>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</si>
  <si>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</si>
  <si>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</si>
  <si>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</si>
  <si>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</si>
  <si>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</si>
  <si>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</si>
  <si>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</si>
  <si>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</si>
  <si>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</si>
  <si>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</si>
  <si>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</si>
  <si>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</si>
  <si>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</si>
  <si>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</si>
  <si>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</si>
  <si>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</si>
  <si>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</si>
  <si>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</si>
  <si>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</si>
  <si>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</si>
  <si>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</si>
  <si>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</si>
  <si>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</si>
  <si>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</si>
  <si>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</si>
  <si>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</si>
  <si>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</si>
  <si>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</si>
  <si>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</si>
  <si>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</si>
  <si>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</si>
  <si>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</si>
  <si>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</si>
  <si>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</si>
  <si>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</si>
  <si>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</si>
  <si>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</si>
  <si>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</si>
  <si>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</si>
  <si>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</si>
  <si>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</si>
  <si>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</si>
  <si>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</si>
  <si>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</si>
  <si>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</si>
  <si>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</si>
  <si>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</si>
  <si>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</si>
  <si>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</si>
  <si>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</si>
  <si>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</si>
  <si>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</si>
  <si>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</si>
  <si>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</si>
  <si>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</si>
  <si>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</si>
  <si>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</si>
  <si>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</si>
  <si>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</si>
  <si>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</si>
  <si>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</si>
  <si>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</si>
  <si>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</si>
  <si>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</si>
  <si>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</si>
  <si>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</si>
  <si>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</si>
  <si>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</si>
  <si>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</si>
  <si>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</si>
  <si>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</si>
  <si>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</si>
  <si>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</si>
  <si>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</si>
  <si>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</si>
  <si>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</si>
  <si>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</si>
  <si>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</si>
  <si>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</si>
  <si>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</si>
  <si>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</si>
  <si>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</si>
  <si>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</si>
  <si>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</si>
  <si>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</si>
  <si>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</si>
  <si>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</si>
  <si>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</si>
  <si>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</si>
  <si>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</si>
  <si>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</si>
  <si>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</si>
  <si>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</si>
  <si>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</si>
  <si>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</si>
  <si>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</si>
  <si>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</si>
  <si>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</si>
  <si>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</si>
  <si>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</si>
  <si>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</si>
  <si>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</si>
  <si>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</si>
  <si>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</si>
  <si>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</si>
  <si>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</si>
  <si>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</si>
  <si>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</si>
  <si>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</si>
  <si>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</si>
  <si>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</si>
  <si>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</si>
  <si>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</si>
  <si>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</si>
  <si>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</si>
  <si>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</si>
  <si>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</si>
  <si>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</si>
  <si>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</si>
  <si>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</si>
  <si>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</si>
  <si>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</si>
  <si>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</si>
  <si>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</si>
  <si>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</si>
  <si>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</si>
  <si>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</si>
  <si>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</si>
  <si>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</si>
  <si>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</si>
  <si>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</si>
  <si>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</si>
  <si>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</si>
  <si>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</si>
  <si>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</si>
  <si>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</si>
  <si>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</si>
  <si>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</si>
  <si>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</si>
  <si>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</si>
  <si>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</si>
  <si>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</si>
  <si>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</si>
  <si>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</si>
  <si>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</si>
  <si>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</si>
  <si>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</si>
  <si>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</si>
  <si>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</si>
  <si>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</si>
  <si>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</si>
  <si>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</si>
  <si>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</si>
  <si>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</si>
  <si>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</si>
  <si>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</si>
  <si>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</si>
  <si>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</si>
  <si>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</si>
  <si>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</si>
  <si>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</si>
  <si>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</si>
  <si>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</si>
  <si>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</si>
  <si>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</si>
  <si>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</si>
  <si>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</si>
  <si>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</si>
  <si>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</si>
  <si>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</si>
  <si>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</si>
  <si>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</si>
  <si>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</si>
  <si>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</si>
  <si>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</si>
  <si>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</si>
  <si>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</si>
  <si>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</si>
  <si>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</si>
  <si>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</si>
  <si>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</si>
  <si>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</si>
  <si>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</si>
  <si>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</si>
  <si>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</si>
  <si>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</si>
  <si>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</si>
  <si>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</si>
  <si>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</si>
  <si>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</si>
  <si>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</si>
  <si>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</si>
  <si>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</si>
  <si>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</si>
  <si>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</si>
  <si>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</si>
  <si>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</si>
  <si>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</si>
  <si>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</si>
  <si>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</si>
  <si>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</si>
  <si>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</si>
  <si>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</si>
  <si>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</si>
  <si>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</si>
  <si>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</si>
  <si>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</si>
  <si>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</si>
  <si>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</si>
  <si>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</si>
  <si>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</si>
  <si>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</si>
  <si>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</si>
  <si>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</si>
  <si>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</si>
  <si>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</si>
  <si>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</si>
  <si>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</si>
  <si>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</si>
  <si>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</si>
  <si>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</si>
  <si>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</si>
  <si>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</si>
  <si>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</si>
  <si>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</si>
  <si>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</si>
  <si>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</si>
  <si>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</si>
  <si>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</si>
  <si>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</si>
  <si>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</si>
  <si>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</si>
  <si>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</si>
  <si>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</si>
  <si>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</si>
  <si>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</si>
  <si>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</si>
  <si>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</si>
  <si>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</si>
  <si>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</si>
  <si>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</si>
  <si>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</si>
  <si>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</si>
  <si>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</si>
  <si>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</si>
  <si>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</si>
  <si>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</si>
  <si>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</si>
  <si>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</si>
  <si>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</si>
  <si>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</si>
  <si>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</si>
  <si>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</si>
  <si>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</si>
  <si>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</si>
  <si>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</si>
  <si>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</si>
  <si>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</si>
  <si>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</si>
  <si>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</si>
  <si>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</si>
  <si>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</si>
  <si>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</si>
  <si>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</si>
  <si>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</si>
  <si>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</si>
  <si>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</si>
  <si>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</si>
  <si>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</si>
  <si>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</si>
  <si>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</si>
  <si>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</si>
  <si>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</si>
  <si>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</si>
  <si>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</si>
  <si>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</si>
  <si>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</si>
  <si>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</si>
  <si>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</si>
  <si>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</si>
  <si>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</si>
  <si>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</si>
  <si>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</si>
  <si>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</si>
  <si>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</si>
  <si>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</si>
  <si>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</si>
  <si>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</si>
  <si>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</si>
  <si>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</si>
  <si>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</si>
  <si>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</si>
  <si>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</si>
  <si>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</si>
  <si>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</si>
  <si>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</si>
  <si>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</si>
  <si>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</si>
  <si>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</si>
  <si>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</si>
  <si>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</si>
  <si>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</si>
  <si>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</si>
  <si>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</si>
  <si>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</si>
  <si>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</si>
  <si>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</si>
  <si>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</si>
  <si>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</si>
  <si>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</si>
  <si>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</si>
  <si>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</si>
  <si>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</si>
  <si>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</si>
  <si>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</si>
  <si>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</si>
  <si>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</si>
  <si>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</si>
  <si>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</si>
  <si>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</si>
  <si>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</si>
  <si>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</si>
  <si>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</si>
  <si>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</si>
  <si>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</si>
  <si>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</si>
  <si>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</si>
  <si>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</si>
  <si>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</si>
  <si>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</si>
  <si>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</si>
  <si>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</si>
  <si>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</si>
  <si>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</si>
  <si>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</si>
  <si>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</si>
  <si>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</si>
  <si>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</si>
  <si>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</si>
  <si>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</si>
  <si>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</si>
  <si>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</si>
  <si>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</si>
  <si>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</si>
  <si>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</si>
  <si>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</si>
  <si>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</si>
  <si>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</si>
  <si>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</si>
  <si>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</si>
  <si>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</si>
  <si>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</si>
  <si>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</si>
  <si>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</si>
  <si>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</si>
  <si>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</si>
  <si>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</si>
  <si>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</si>
  <si>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</si>
  <si>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</si>
  <si>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</si>
  <si>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</si>
  <si>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</si>
  <si>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</si>
  <si>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</si>
  <si>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</si>
  <si>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</si>
  <si>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</si>
  <si>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</si>
  <si>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</si>
  <si>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</si>
  <si>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</si>
  <si>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</si>
  <si>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</si>
  <si>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</si>
  <si>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</si>
  <si>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</si>
  <si>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</si>
  <si>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</si>
  <si>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</si>
  <si>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</si>
  <si>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</si>
  <si>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</si>
  <si>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</si>
  <si>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</si>
  <si>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</si>
  <si>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</si>
  <si>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</si>
  <si>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</si>
  <si>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</si>
  <si>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</si>
  <si>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</si>
  <si>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</si>
  <si>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</si>
  <si>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</si>
  <si>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</si>
  <si>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</si>
  <si>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</si>
  <si>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</si>
  <si>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</si>
  <si>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</si>
  <si>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</si>
  <si>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</si>
  <si>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</si>
  <si>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</si>
  <si>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</si>
  <si>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</si>
  <si>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</si>
  <si>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</si>
  <si>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</si>
  <si>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</si>
  <si>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</si>
  <si>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</si>
  <si>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</si>
  <si>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</si>
  <si>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</si>
  <si>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</si>
  <si>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</si>
  <si>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</si>
  <si>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</si>
  <si>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</si>
  <si>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</si>
  <si>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</si>
  <si>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</si>
  <si>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</si>
  <si>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</si>
  <si>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</si>
  <si>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</si>
  <si>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</si>
  <si>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</si>
  <si>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</si>
  <si>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</si>
  <si>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</si>
  <si>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</si>
  <si>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</si>
  <si>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</si>
  <si>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</si>
  <si>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</si>
  <si>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</si>
  <si>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</si>
  <si>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</si>
  <si>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</si>
  <si>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</si>
  <si>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</si>
  <si>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</si>
  <si>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</si>
  <si>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</si>
  <si>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</si>
  <si>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</si>
  <si>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</si>
  <si>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</si>
  <si>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</si>
  <si>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</si>
  <si>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</si>
  <si>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</si>
  <si>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</si>
  <si>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</si>
  <si>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</si>
  <si>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</si>
  <si>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</si>
  <si>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</si>
  <si>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</si>
  <si>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</si>
  <si>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</si>
  <si>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</si>
  <si>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</si>
  <si>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</si>
  <si>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</si>
  <si>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</si>
  <si>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</si>
  <si>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</si>
  <si>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</si>
  <si>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</si>
  <si>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</si>
  <si>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</si>
  <si>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</si>
  <si>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</si>
  <si>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</si>
  <si>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</si>
  <si>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</si>
  <si>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</si>
  <si>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</si>
  <si>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</si>
  <si>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</si>
  <si>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</si>
  <si>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</si>
  <si>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</si>
  <si>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</si>
  <si>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</si>
  <si>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</si>
  <si>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</si>
  <si>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</si>
  <si>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</si>
  <si>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</si>
  <si>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</si>
  <si>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</si>
  <si>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</si>
  <si>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</si>
  <si>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</si>
  <si>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</si>
  <si>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</si>
  <si>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</si>
  <si>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</si>
  <si>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</si>
  <si>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</si>
  <si>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</si>
  <si>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</si>
  <si>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</si>
  <si>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</si>
  <si>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</si>
  <si>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</si>
  <si>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</si>
  <si>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</si>
  <si>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</si>
  <si>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</si>
  <si>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</si>
  <si>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</si>
  <si>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</si>
  <si>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</si>
  <si>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</si>
  <si>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</si>
  <si>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</si>
  <si>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</si>
  <si>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</si>
  <si>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</si>
  <si>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</si>
  <si>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</si>
  <si>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</si>
  <si>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</si>
  <si>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</si>
  <si>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</si>
  <si>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</si>
  <si>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</si>
  <si>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</si>
  <si>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</si>
  <si>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</si>
  <si>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</si>
  <si>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</si>
  <si>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</si>
  <si>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</si>
  <si>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</si>
  <si>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</si>
  <si>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</si>
  <si>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</si>
  <si>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</si>
  <si>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</si>
  <si>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</si>
  <si>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</si>
  <si>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</si>
  <si>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</si>
  <si>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</si>
  <si>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</si>
  <si>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</si>
  <si>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</si>
  <si>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</si>
  <si>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</si>
  <si>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</si>
  <si>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</si>
  <si>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</si>
  <si>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</si>
  <si>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</si>
  <si>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</si>
  <si>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</si>
  <si>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</si>
  <si>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</si>
  <si>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</si>
  <si>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</si>
  <si>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</si>
  <si>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</si>
  <si>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</si>
  <si>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</si>
  <si>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</si>
  <si>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</si>
  <si>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</si>
  <si>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</si>
  <si>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</si>
  <si>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</si>
  <si>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</si>
  <si>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</si>
  <si>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</si>
  <si>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</si>
  <si>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</si>
  <si>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</si>
  <si>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</si>
  <si>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</si>
  <si>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</si>
  <si>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</si>
  <si>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</si>
  <si>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</si>
  <si>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</si>
  <si>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</si>
  <si>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</si>
  <si>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</si>
  <si>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</si>
  <si>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</si>
  <si>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</si>
  <si>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</si>
  <si>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</si>
  <si>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</si>
  <si>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</si>
  <si>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</si>
  <si>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</si>
  <si>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</si>
  <si>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</si>
  <si>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</si>
  <si>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</si>
  <si>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</si>
  <si>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</si>
  <si>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</si>
  <si>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</si>
  <si>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</si>
  <si>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</si>
  <si>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</si>
  <si>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</si>
  <si>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</si>
  <si>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</si>
  <si>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</si>
  <si>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</si>
  <si>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</si>
  <si>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</si>
  <si>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</si>
  <si>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</si>
  <si>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</si>
  <si>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</si>
  <si>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</si>
  <si>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</si>
  <si>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</si>
  <si>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</si>
  <si>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</si>
  <si>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</si>
  <si>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</si>
  <si>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</si>
  <si>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</si>
  <si>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</si>
  <si>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</si>
  <si>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</si>
  <si>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</si>
  <si>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</si>
  <si>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</si>
  <si>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</si>
  <si>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</si>
  <si>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</si>
  <si>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</si>
  <si>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</si>
  <si>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</si>
  <si>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</si>
  <si>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</si>
  <si>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</si>
  <si>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</si>
  <si>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</si>
  <si>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</si>
  <si>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</si>
  <si>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</si>
  <si>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</si>
  <si>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</si>
  <si>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</si>
  <si>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</si>
  <si>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</si>
  <si>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</si>
  <si>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</si>
  <si>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</si>
  <si>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</si>
  <si>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</si>
  <si>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</si>
  <si>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</si>
  <si>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</si>
  <si>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</si>
  <si>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</si>
  <si>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</si>
  <si>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</si>
  <si>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</si>
  <si>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</si>
  <si>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</si>
  <si>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</si>
  <si>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</si>
  <si>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</si>
  <si>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</si>
  <si>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</si>
  <si>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</si>
  <si>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</si>
  <si>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</si>
  <si>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</si>
  <si>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</si>
  <si>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</si>
  <si>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</si>
  <si>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</si>
  <si>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</si>
  <si>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</si>
  <si>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</si>
  <si>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</si>
  <si>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</si>
  <si>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</si>
  <si>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</si>
  <si>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</si>
  <si>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</si>
  <si>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</si>
  <si>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</si>
  <si>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</si>
  <si>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</si>
  <si>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</si>
  <si>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</si>
  <si>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</si>
  <si>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</si>
  <si>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</si>
  <si>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</si>
  <si>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</si>
  <si>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</si>
  <si>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</si>
  <si>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</si>
  <si>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</si>
  <si>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</si>
  <si>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</si>
  <si>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</si>
  <si>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</si>
  <si>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</si>
  <si>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</si>
  <si>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</si>
  <si>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</si>
  <si>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</si>
  <si>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</si>
  <si>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</si>
  <si>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</si>
  <si>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</si>
  <si>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</si>
  <si>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</si>
  <si>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</si>
  <si>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</si>
  <si>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</si>
  <si>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</si>
  <si>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</si>
  <si>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</si>
  <si>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</si>
  <si>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</si>
  <si>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</si>
  <si>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</si>
  <si>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</si>
  <si>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</si>
  <si>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</si>
  <si>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</si>
  <si>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</si>
  <si>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</si>
  <si>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</si>
  <si>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</si>
  <si>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</si>
  <si>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</si>
  <si>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</si>
  <si>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</si>
  <si>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</si>
  <si>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</si>
  <si>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</si>
  <si>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</si>
  <si>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</si>
  <si>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</si>
  <si>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</si>
  <si>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</si>
  <si>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</si>
  <si>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</si>
  <si>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</si>
  <si>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</si>
  <si>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</si>
  <si>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</si>
  <si>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</si>
  <si>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</si>
  <si>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</si>
  <si>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</si>
  <si>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</si>
  <si>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</si>
  <si>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</si>
  <si>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</si>
  <si>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</si>
  <si>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</si>
  <si>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</si>
  <si>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</si>
  <si>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</si>
  <si>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</si>
  <si>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</si>
  <si>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</si>
  <si>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</si>
  <si>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</si>
  <si>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</si>
  <si>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</si>
  <si>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</si>
  <si>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</si>
  <si>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</si>
  <si>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</si>
  <si>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</si>
  <si>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</si>
  <si>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</si>
  <si>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</si>
  <si>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</si>
  <si>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</si>
  <si>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</si>
  <si>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</si>
  <si>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</si>
  <si>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</si>
  <si>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</si>
  <si>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</si>
  <si>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</si>
  <si>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</si>
  <si>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</si>
  <si>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</si>
  <si>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</si>
  <si>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</si>
  <si>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</si>
  <si>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</si>
  <si>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</si>
  <si>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</si>
  <si>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</si>
  <si>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</si>
  <si>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</si>
  <si>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</si>
  <si>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</si>
  <si>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</si>
  <si>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</si>
  <si>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</si>
  <si>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</si>
  <si>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</si>
  <si>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</si>
  <si>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</si>
  <si>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</si>
  <si>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</si>
  <si>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</si>
  <si>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</si>
  <si>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</si>
  <si>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</si>
  <si>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</si>
  <si>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</si>
  <si>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</si>
  <si>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</si>
  <si>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</si>
  <si>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</si>
  <si>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</si>
  <si>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</si>
  <si>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</si>
  <si>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</si>
  <si>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</si>
  <si>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</si>
  <si>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</si>
  <si>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</si>
  <si>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</si>
  <si>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</si>
  <si>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</si>
  <si>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</si>
  <si>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</si>
  <si>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</si>
  <si>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</si>
  <si>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</si>
  <si>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</si>
  <si>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</si>
  <si>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</si>
  <si>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</si>
  <si>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</si>
  <si>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</si>
  <si>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</si>
  <si>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</si>
  <si>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</si>
  <si>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</si>
  <si>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</si>
  <si>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</si>
  <si>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</si>
  <si>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</si>
  <si>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</si>
  <si>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</si>
  <si>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</si>
  <si>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</si>
  <si>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</si>
  <si>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</si>
  <si>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</si>
  <si>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</si>
  <si>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</si>
  <si>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</si>
  <si>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</si>
  <si>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</si>
  <si>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</si>
  <si>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</si>
  <si>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</si>
  <si>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</si>
  <si>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</si>
  <si>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</si>
  <si>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</si>
  <si>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</si>
  <si>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</si>
  <si>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</si>
  <si>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</si>
  <si>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</si>
  <si>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</si>
  <si>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</si>
  <si>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</si>
  <si>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</si>
  <si>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</si>
  <si>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</si>
  <si>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</si>
  <si>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</si>
  <si>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</si>
  <si>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</si>
  <si>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</si>
  <si>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</si>
  <si>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</si>
  <si>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</si>
  <si>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</si>
  <si>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</si>
  <si>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</si>
  <si>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</si>
  <si>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</si>
  <si>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</si>
  <si>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</si>
  <si>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</si>
  <si>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</si>
  <si>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</si>
  <si>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</si>
  <si>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</si>
  <si>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</si>
  <si>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</si>
  <si>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</si>
  <si>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</si>
  <si>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</si>
  <si>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</si>
  <si>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</si>
  <si>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</si>
  <si>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</si>
  <si>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</si>
  <si>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</si>
  <si>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</si>
  <si>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</si>
  <si>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</si>
  <si>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</si>
  <si>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</si>
  <si>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</si>
  <si>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</si>
  <si>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</si>
  <si>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</si>
  <si>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</si>
  <si>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</si>
  <si>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</si>
  <si>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</si>
  <si>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</si>
  <si>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</si>
  <si>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</si>
  <si>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</si>
  <si>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</si>
  <si>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</si>
  <si>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</si>
  <si>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</si>
  <si>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</si>
  <si>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</si>
  <si>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</si>
  <si>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</si>
  <si>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</si>
  <si>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</si>
  <si>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</si>
  <si>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</si>
  <si>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</si>
  <si>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</si>
  <si>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</si>
  <si>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</si>
  <si>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</si>
  <si>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</si>
  <si>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</si>
  <si>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</si>
  <si>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</si>
  <si>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</si>
  <si>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</si>
  <si>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</si>
  <si>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</si>
  <si>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</si>
  <si>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</si>
  <si>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</si>
  <si>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</si>
  <si>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</si>
  <si>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</si>
  <si>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</si>
  <si>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</si>
  <si>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</si>
  <si>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</si>
  <si>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</si>
  <si>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</si>
  <si>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</si>
  <si>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</si>
  <si>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</si>
  <si>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</si>
  <si>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</si>
  <si>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</si>
  <si>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</si>
  <si>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</si>
  <si>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</si>
  <si>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</si>
  <si>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</si>
  <si>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</si>
  <si>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</si>
  <si>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</si>
  <si>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</si>
  <si>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</si>
  <si>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</si>
  <si>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</si>
  <si>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</si>
  <si>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</si>
  <si>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</si>
  <si>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</si>
  <si>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</si>
  <si>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</si>
  <si>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</si>
  <si>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</si>
  <si>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</si>
  <si>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</si>
  <si>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</si>
  <si>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</si>
  <si>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</si>
  <si>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</si>
  <si>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</si>
  <si>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</si>
  <si>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</si>
  <si>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</si>
  <si>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</si>
  <si>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</si>
  <si>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</si>
  <si>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</si>
  <si>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</si>
  <si>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</si>
  <si>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</si>
  <si>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</si>
  <si>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</si>
  <si>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</si>
  <si>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</si>
  <si>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</si>
  <si>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</si>
  <si>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</si>
  <si>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</si>
  <si>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</si>
  <si>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</si>
  <si>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</si>
  <si>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</si>
  <si>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</si>
  <si>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</si>
  <si>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</si>
  <si>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</si>
  <si>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</si>
  <si>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</si>
  <si>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</si>
  <si>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</si>
  <si>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</si>
  <si>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</si>
  <si>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</si>
  <si>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</si>
  <si>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</si>
  <si>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</si>
  <si>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</si>
  <si>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</si>
  <si>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</si>
  <si>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</si>
  <si>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</si>
  <si>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</si>
  <si>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</si>
  <si>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</si>
  <si>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</si>
  <si>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</si>
  <si>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</si>
  <si>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</si>
  <si>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</si>
  <si>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</si>
  <si>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</si>
  <si>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</si>
  <si>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</si>
  <si>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</si>
  <si>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</si>
  <si>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</si>
  <si>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</si>
  <si>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</si>
  <si>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</si>
  <si>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</si>
  <si>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</si>
  <si>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</si>
  <si>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</si>
  <si>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</si>
  <si>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</si>
  <si>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</si>
  <si>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</si>
  <si>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</si>
  <si>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</si>
  <si>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</si>
  <si>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</si>
  <si>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</si>
  <si>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</si>
  <si>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</si>
  <si>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</si>
  <si>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</si>
  <si>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</si>
  <si>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</si>
  <si>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</si>
  <si>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</si>
  <si>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</si>
  <si>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</si>
  <si>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</si>
  <si>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</si>
  <si>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</si>
  <si>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</si>
  <si>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</si>
  <si>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</si>
  <si>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</si>
  <si>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</si>
  <si>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</si>
  <si>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</si>
  <si>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</si>
  <si>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</si>
  <si>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</si>
  <si>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</si>
  <si>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</si>
  <si>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</si>
  <si>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</si>
  <si>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</si>
  <si>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</si>
  <si>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</si>
  <si>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</si>
  <si>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</si>
  <si>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</si>
  <si>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</si>
  <si>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</si>
  <si>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</si>
  <si>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</si>
  <si>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</si>
  <si>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</si>
  <si>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</si>
  <si>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</si>
  <si>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</si>
  <si>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</si>
  <si>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</si>
  <si>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</si>
  <si>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</si>
  <si>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</si>
  <si>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</si>
  <si>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</si>
  <si>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</si>
  <si>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</si>
  <si>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</si>
  <si>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</si>
  <si>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</si>
  <si>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</si>
  <si>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</si>
  <si>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</si>
  <si>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</si>
  <si>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</si>
  <si>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</si>
  <si>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</si>
  <si>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</si>
  <si>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</si>
  <si>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</si>
  <si>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</si>
  <si>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</si>
  <si>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</si>
  <si>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</si>
  <si>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</si>
  <si>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</si>
  <si>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</si>
  <si>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</si>
  <si>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</si>
  <si>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</si>
  <si>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</si>
  <si>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</si>
  <si>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</si>
  <si>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</si>
  <si>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</si>
  <si>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</si>
  <si>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</si>
  <si>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</si>
  <si>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</si>
  <si>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</si>
  <si>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</si>
  <si>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</si>
  <si>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</si>
  <si>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</si>
  <si>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</si>
  <si>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</si>
  <si>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</si>
  <si>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</si>
  <si>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</si>
  <si>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</si>
  <si>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</si>
  <si>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</si>
  <si>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</si>
  <si>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</si>
  <si>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</si>
  <si>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</si>
  <si>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</si>
  <si>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</si>
  <si>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</si>
  <si>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</si>
  <si>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</si>
  <si>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</si>
  <si>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</si>
  <si>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</si>
  <si>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</si>
  <si>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</si>
  <si>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</si>
  <si>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</si>
  <si>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</si>
  <si>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</si>
  <si>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</si>
  <si>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</si>
  <si>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</si>
  <si>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</si>
  <si>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</si>
  <si>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</si>
  <si>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</si>
  <si>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</si>
  <si>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</si>
  <si>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</si>
  <si>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</si>
  <si>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</si>
  <si>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</si>
  <si>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</si>
  <si>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</si>
  <si>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</si>
  <si>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</si>
  <si>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</si>
  <si>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</si>
  <si>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</si>
  <si>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</si>
  <si>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</si>
  <si>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</si>
  <si>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</si>
  <si>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</si>
  <si>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</si>
  <si>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</si>
  <si>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</si>
  <si>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</si>
  <si>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</si>
  <si>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</si>
  <si>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</si>
  <si>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</si>
  <si>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</si>
  <si>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</si>
  <si>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</si>
  <si>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</si>
  <si>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</si>
  <si>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</si>
  <si>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</si>
  <si>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</si>
  <si>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</si>
  <si>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</si>
  <si>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</si>
  <si>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</si>
  <si>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</si>
  <si>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</si>
  <si>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</si>
  <si>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</si>
  <si>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</si>
  <si>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</si>
  <si>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</si>
  <si>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</si>
  <si>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</si>
  <si>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</si>
  <si>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</si>
  <si>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</si>
  <si>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</si>
  <si>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</si>
  <si>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</si>
  <si>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</si>
  <si>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</si>
  <si>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</si>
  <si>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</si>
  <si>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</si>
  <si>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</si>
  <si>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</si>
  <si>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</si>
  <si>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</si>
  <si>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</si>
  <si>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</si>
  <si>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</si>
  <si>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</si>
  <si>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</si>
  <si>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</si>
  <si>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</si>
  <si>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</si>
  <si>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</si>
  <si>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</si>
  <si>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</si>
  <si>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</si>
  <si>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</si>
  <si>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</si>
  <si>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</si>
  <si>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</si>
  <si>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</si>
  <si>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</si>
  <si>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</si>
  <si>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</si>
  <si>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</si>
  <si>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</si>
  <si>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</si>
  <si>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</si>
  <si>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</si>
  <si>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</si>
  <si>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</si>
  <si>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</si>
  <si>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</si>
  <si>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</si>
  <si>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</si>
  <si>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</si>
  <si>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</si>
  <si>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</si>
  <si>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</si>
  <si>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</si>
  <si>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</si>
  <si>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</si>
  <si>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</si>
  <si>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</si>
  <si>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</si>
  <si>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</si>
  <si>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</si>
  <si>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</si>
  <si>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</si>
  <si>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</si>
  <si>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</si>
  <si>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</si>
  <si>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</si>
  <si>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</si>
  <si>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</si>
  <si>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</si>
  <si>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</si>
  <si>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</si>
  <si>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</si>
  <si>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</si>
  <si>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</si>
  <si>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</si>
  <si>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</si>
  <si>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</si>
  <si>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</si>
  <si>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</si>
  <si>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</si>
  <si>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</si>
  <si>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</si>
  <si>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</si>
  <si>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</si>
  <si>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</si>
  <si>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</si>
  <si>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</si>
  <si>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</si>
  <si>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</si>
  <si>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</si>
  <si>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</si>
  <si>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</si>
  <si>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</si>
  <si>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</si>
  <si>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</si>
  <si>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</si>
  <si>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</si>
  <si>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</si>
  <si>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</si>
  <si>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</si>
  <si>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</si>
  <si>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</si>
  <si>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</si>
  <si>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</si>
  <si>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</si>
  <si>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</si>
  <si>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</si>
  <si>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</si>
  <si>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</si>
  <si>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</si>
  <si>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</si>
  <si>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</si>
  <si>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</si>
  <si>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</si>
  <si>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</si>
  <si>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</si>
  <si>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</si>
  <si>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</si>
  <si>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</si>
  <si>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</si>
  <si>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</si>
  <si>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</si>
  <si>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</si>
  <si>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</si>
  <si>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</si>
  <si>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</si>
  <si>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</si>
  <si>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</si>
  <si>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</si>
  <si>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</si>
  <si>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</si>
  <si>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</si>
  <si>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</si>
  <si>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</si>
  <si>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</si>
  <si>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</si>
  <si>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</si>
  <si>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</si>
  <si>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</si>
  <si>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</si>
  <si>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</si>
  <si>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</si>
  <si>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</si>
  <si>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</si>
  <si>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</si>
  <si>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</si>
  <si>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</si>
  <si>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</si>
  <si>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</si>
  <si>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</si>
  <si>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</si>
  <si>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</si>
  <si>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</si>
  <si>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</si>
  <si>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</si>
  <si>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</si>
  <si>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</si>
  <si>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</si>
  <si>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</si>
  <si>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</si>
  <si>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</si>
  <si>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</si>
  <si>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</si>
  <si>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</si>
  <si>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</si>
  <si>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</si>
  <si>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</si>
  <si>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</si>
  <si>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</si>
  <si>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</si>
  <si>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</si>
  <si>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</si>
  <si>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</si>
  <si>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</si>
  <si>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</si>
  <si>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</si>
  <si>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</si>
  <si>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</si>
  <si>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</si>
  <si>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</si>
  <si>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</si>
  <si>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</si>
  <si>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</si>
  <si>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</si>
  <si>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</si>
  <si>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</si>
  <si>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</si>
  <si>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</si>
  <si>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</si>
  <si>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</si>
  <si>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</si>
  <si>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</si>
  <si>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</si>
  <si>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</si>
  <si>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</si>
  <si>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</si>
  <si>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</si>
  <si>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</si>
  <si>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</si>
  <si>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</si>
  <si>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</si>
  <si>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</si>
  <si>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</si>
  <si>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</si>
  <si>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</si>
  <si>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</si>
  <si>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</si>
  <si>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</si>
  <si>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</si>
  <si>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</si>
  <si>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</si>
  <si>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</si>
  <si>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</si>
  <si>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</si>
  <si>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</si>
  <si>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</si>
  <si>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</si>
  <si>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</si>
  <si>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</si>
  <si>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</si>
  <si>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</si>
  <si>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</si>
  <si>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</si>
  <si>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</si>
  <si>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</si>
  <si>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</si>
  <si>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</si>
  <si>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</si>
  <si>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</si>
  <si>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</si>
  <si>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</si>
  <si>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</si>
  <si>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</si>
  <si>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</si>
  <si>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</si>
  <si>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</si>
  <si>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</si>
  <si>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</si>
  <si>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</si>
  <si>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</si>
  <si>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</si>
  <si>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</si>
  <si>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</si>
  <si>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</si>
  <si>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</si>
  <si>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</si>
  <si>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</si>
  <si>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</si>
  <si>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</si>
  <si>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</si>
  <si>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</si>
  <si>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</si>
  <si>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</si>
  <si>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</si>
  <si>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</si>
  <si>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</si>
  <si>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</si>
  <si>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</si>
  <si>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</si>
  <si>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</si>
  <si>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</si>
  <si>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</si>
  <si>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</si>
  <si>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</si>
  <si>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</si>
  <si>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</si>
  <si>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</si>
  <si>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</si>
  <si>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</si>
  <si>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</si>
  <si>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</si>
  <si>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</si>
  <si>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</si>
  <si>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</si>
  <si>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</si>
  <si>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</si>
  <si>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</si>
  <si>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</si>
  <si>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</si>
  <si>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</si>
  <si>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</si>
  <si>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</si>
  <si>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</si>
  <si>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</si>
  <si>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</si>
  <si>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</si>
  <si>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</si>
  <si>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</si>
  <si>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</si>
  <si>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</si>
  <si>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</si>
  <si>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</si>
  <si>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</si>
  <si>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</si>
  <si>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</si>
  <si>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</si>
  <si>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</si>
  <si>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</si>
  <si>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</si>
  <si>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</si>
  <si>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</si>
  <si>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</si>
  <si>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</si>
  <si>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</si>
  <si>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</si>
  <si>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</si>
  <si>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</si>
  <si>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</si>
  <si>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</si>
  <si>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</si>
  <si>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</si>
  <si>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</si>
  <si>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</si>
  <si>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</si>
  <si>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</si>
  <si>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</si>
  <si>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</si>
  <si>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</si>
  <si>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</si>
  <si>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</si>
  <si>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</si>
  <si>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</si>
  <si>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</si>
  <si>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</si>
  <si>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</si>
  <si>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</si>
  <si>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</si>
  <si>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</si>
  <si>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</si>
  <si>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</si>
  <si>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</si>
  <si>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</si>
  <si>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</si>
  <si>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</si>
  <si>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</si>
  <si>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</si>
  <si>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</si>
  <si>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</si>
  <si>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</si>
  <si>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</si>
  <si>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</si>
  <si>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</si>
  <si>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</si>
  <si>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</si>
  <si>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</si>
  <si>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</si>
  <si>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</si>
  <si>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</si>
  <si>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</si>
  <si>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</si>
  <si>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</si>
  <si>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</si>
  <si>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</si>
  <si>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</si>
  <si>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</si>
  <si>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</si>
  <si>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</si>
  <si>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</si>
  <si>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</si>
  <si>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</si>
  <si>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</si>
  <si>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</si>
  <si>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</si>
  <si>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</si>
  <si>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</si>
  <si>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</si>
  <si>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</si>
  <si>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</si>
  <si>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</si>
  <si>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</si>
  <si>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</si>
  <si>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</si>
  <si>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</si>
  <si>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</si>
  <si>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</si>
  <si>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</si>
  <si>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</si>
  <si>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</si>
  <si>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</si>
  <si>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</si>
  <si>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</si>
  <si>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</si>
  <si>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</si>
  <si>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</si>
  <si>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</si>
  <si>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</si>
  <si>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</si>
  <si>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</si>
  <si>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</si>
  <si>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</si>
  <si>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</si>
  <si>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</si>
  <si>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</si>
  <si>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</si>
  <si>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</si>
  <si>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</si>
  <si>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</si>
  <si>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</si>
  <si>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</si>
  <si>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</si>
  <si>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</si>
  <si>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</si>
  <si>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</si>
  <si>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</si>
  <si>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</si>
  <si>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</si>
  <si>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</si>
  <si>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</si>
  <si>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</si>
  <si>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</si>
  <si>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</si>
  <si>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</si>
  <si>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</si>
  <si>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</si>
  <si>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</si>
  <si>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</si>
  <si>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</si>
  <si>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</si>
  <si>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</si>
  <si>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</si>
  <si>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</si>
  <si>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</si>
  <si>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</si>
  <si>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</si>
  <si>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</si>
  <si>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</si>
  <si>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</si>
  <si>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</si>
  <si>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</si>
  <si>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</si>
  <si>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</si>
  <si>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</si>
  <si>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</si>
  <si>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</si>
  <si>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</si>
  <si>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</si>
  <si>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</si>
  <si>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</si>
  <si>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</si>
  <si>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</si>
  <si>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</si>
  <si>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</si>
  <si>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</si>
  <si>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</si>
  <si>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</si>
  <si>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</si>
  <si>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</si>
  <si>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</si>
  <si>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</si>
  <si>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</si>
  <si>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</si>
  <si>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</si>
  <si>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</si>
  <si>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</si>
  <si>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</si>
  <si>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</si>
  <si>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</si>
  <si>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</si>
  <si>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</si>
  <si>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</si>
  <si>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</si>
  <si>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</si>
  <si>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</si>
  <si>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</si>
  <si>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</si>
  <si>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</si>
  <si>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</si>
  <si>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</si>
  <si>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</si>
  <si>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</si>
  <si>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</si>
  <si>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</si>
  <si>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</si>
  <si>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</si>
  <si>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</si>
  <si>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</si>
  <si>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</si>
  <si>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</si>
  <si>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</si>
  <si>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</si>
  <si>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</si>
  <si>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</si>
  <si>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</si>
  <si>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</si>
  <si>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</si>
  <si>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</si>
  <si>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</si>
  <si>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</si>
  <si>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</si>
  <si>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</si>
  <si>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</si>
  <si>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</si>
  <si>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</si>
  <si>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</si>
  <si>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</si>
  <si>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</si>
  <si>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</si>
  <si>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</si>
  <si>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</si>
  <si>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</si>
  <si>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</si>
  <si>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</si>
  <si>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</si>
  <si>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</si>
  <si>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</si>
  <si>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</si>
  <si>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</si>
  <si>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</si>
  <si>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</si>
  <si>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</si>
  <si>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</si>
  <si>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</si>
  <si>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</si>
  <si>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</si>
  <si>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</si>
  <si>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</si>
  <si>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</si>
  <si>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</si>
  <si>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</si>
  <si>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</si>
  <si>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</si>
  <si>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</si>
  <si>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</si>
  <si>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</si>
  <si>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</si>
  <si>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</si>
  <si>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</si>
  <si>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</si>
  <si>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</si>
  <si>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</si>
  <si>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</si>
  <si>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</si>
  <si>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</si>
  <si>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</si>
  <si>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</si>
  <si>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</si>
  <si>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</si>
  <si>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</si>
  <si>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</si>
  <si>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</si>
  <si>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</si>
  <si>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</si>
  <si>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</si>
  <si>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</si>
  <si>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</si>
  <si>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</si>
  <si>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</si>
  <si>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</si>
  <si>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</si>
  <si>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</si>
  <si>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</si>
  <si>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</si>
  <si>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</si>
  <si>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</si>
  <si>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</si>
  <si>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</si>
  <si>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</si>
  <si>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</si>
  <si>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</si>
  <si>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</si>
  <si>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</si>
  <si>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</si>
  <si>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</si>
  <si>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</si>
  <si>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</si>
  <si>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</si>
  <si>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</si>
  <si>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</si>
  <si>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</si>
  <si>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</si>
  <si>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</si>
  <si>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</si>
  <si>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</si>
  <si>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</si>
  <si>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</si>
  <si>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</si>
  <si>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</si>
  <si>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</si>
  <si>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</si>
  <si>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</si>
  <si>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</si>
  <si>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</si>
  <si>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</si>
  <si>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</si>
  <si>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</si>
  <si>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</si>
  <si>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</si>
  <si>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</si>
  <si>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</si>
  <si>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</si>
  <si>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</si>
  <si>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</si>
  <si>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</si>
  <si>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</si>
  <si>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</si>
  <si>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</si>
  <si>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</si>
  <si>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</si>
  <si>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</si>
  <si>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</si>
  <si>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</si>
  <si>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</si>
  <si>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</si>
  <si>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</si>
  <si>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</si>
  <si>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</si>
  <si>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</si>
  <si>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</si>
  <si>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</si>
  <si>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</si>
  <si>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</si>
  <si>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</si>
  <si>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</si>
  <si>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</si>
  <si>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</si>
  <si>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</si>
  <si>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</si>
  <si>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</si>
  <si>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</si>
  <si>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</si>
  <si>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</si>
  <si>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</si>
  <si>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</si>
  <si>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</si>
  <si>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</si>
  <si>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</si>
  <si>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</si>
  <si>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</si>
  <si>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</si>
  <si>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</si>
  <si>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</si>
  <si>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</si>
  <si>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</si>
  <si>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</si>
  <si>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</si>
  <si>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</si>
  <si>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</si>
  <si>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</si>
  <si>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</si>
  <si>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</si>
  <si>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</si>
  <si>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</si>
  <si>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</si>
  <si>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</si>
  <si>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</si>
  <si>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</si>
  <si>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</si>
  <si>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</si>
  <si>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</si>
  <si>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</si>
  <si>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</si>
  <si>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</si>
  <si>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</si>
  <si>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</si>
  <si>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</si>
  <si>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</si>
  <si>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</si>
  <si>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</si>
  <si>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</si>
  <si>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</si>
  <si>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</si>
  <si>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</si>
  <si>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</si>
  <si>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</si>
  <si>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</si>
  <si>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</si>
  <si>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</si>
  <si>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</si>
  <si>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</si>
  <si>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</si>
  <si>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</si>
  <si>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</si>
  <si>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</si>
  <si>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</si>
  <si>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</si>
  <si>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</si>
  <si>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</si>
  <si>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</si>
  <si>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</si>
  <si>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</si>
  <si>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</si>
  <si>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</si>
  <si>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</si>
  <si>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</si>
  <si>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</si>
  <si>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</si>
  <si>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</si>
  <si>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</si>
  <si>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</si>
  <si>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</si>
  <si>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</si>
  <si>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</si>
  <si>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</si>
  <si>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</si>
  <si>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</si>
  <si>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</si>
  <si>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</si>
  <si>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</si>
  <si>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</si>
  <si>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</si>
  <si>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</si>
  <si>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</si>
  <si>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</si>
  <si>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</si>
  <si>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</si>
  <si>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</si>
  <si>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</si>
  <si>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</si>
  <si>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</si>
  <si>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</si>
  <si>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</si>
  <si>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</si>
  <si>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</si>
  <si>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</si>
  <si>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</si>
  <si>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</si>
  <si>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</si>
  <si>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</si>
  <si>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</si>
  <si>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</si>
  <si>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</si>
  <si>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</si>
  <si>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</si>
  <si>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</si>
  <si>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</si>
  <si>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</si>
  <si>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</si>
  <si>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</si>
  <si>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</si>
  <si>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</si>
  <si>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</si>
  <si>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</si>
  <si>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</si>
  <si>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</si>
  <si>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</si>
  <si>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</si>
  <si>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</si>
  <si>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</si>
  <si>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</si>
  <si>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</si>
  <si>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</si>
  <si>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</si>
  <si>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</si>
  <si>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</si>
  <si>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</si>
  <si>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</si>
  <si>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</si>
  <si>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</si>
  <si>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</si>
  <si>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</si>
  <si>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</si>
  <si>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</si>
  <si>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</si>
  <si>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</si>
  <si>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</si>
  <si>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</si>
  <si>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</si>
  <si>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</si>
  <si>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</si>
  <si>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</si>
  <si>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</si>
  <si>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</si>
  <si>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</si>
  <si>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</si>
  <si>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</si>
  <si>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</si>
  <si>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</si>
  <si>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</si>
  <si>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</si>
  <si>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</si>
  <si>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</si>
  <si>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</si>
  <si>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</si>
  <si>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</si>
  <si>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</si>
  <si>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</si>
  <si>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</si>
  <si>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</si>
  <si>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</si>
  <si>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</si>
  <si>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</si>
  <si>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</si>
  <si>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</si>
  <si>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</si>
  <si>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</si>
  <si>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</si>
  <si>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</si>
  <si>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</si>
  <si>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</si>
  <si>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</si>
  <si>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</si>
  <si>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</si>
  <si>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</si>
  <si>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</si>
  <si>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</si>
  <si>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</si>
  <si>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</si>
  <si>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</si>
  <si>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</si>
  <si>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</si>
  <si>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</si>
  <si>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</si>
  <si>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</si>
  <si>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</si>
  <si>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</si>
  <si>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</si>
  <si>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</si>
  <si>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</si>
  <si>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</si>
  <si>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</si>
  <si>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</si>
  <si>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</si>
  <si>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</si>
  <si>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</si>
  <si>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</si>
  <si>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</si>
  <si>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</si>
  <si>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</si>
  <si>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</si>
  <si>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</si>
  <si>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</si>
  <si>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</si>
  <si>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</si>
  <si>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</si>
  <si>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</si>
  <si>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</si>
  <si>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</si>
  <si>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</si>
  <si>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</si>
  <si>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</si>
  <si>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</si>
  <si>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</si>
  <si>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</si>
  <si>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</si>
  <si>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</si>
  <si>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</si>
  <si>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</si>
  <si>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</si>
  <si>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</si>
  <si>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</si>
  <si>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</si>
  <si>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</si>
  <si>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</si>
  <si>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</si>
  <si>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</si>
  <si>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</si>
  <si>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</si>
  <si>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</si>
  <si>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</si>
  <si>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</si>
  <si>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</si>
  <si>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</si>
  <si>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</si>
  <si>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</si>
  <si>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</si>
  <si>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</si>
  <si>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</si>
  <si>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</si>
  <si>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</si>
  <si>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</si>
  <si>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</si>
  <si>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</si>
  <si>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</si>
  <si>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</si>
  <si>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</si>
  <si>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</si>
  <si>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</si>
  <si>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</si>
  <si>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</si>
  <si>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</si>
  <si>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</si>
  <si>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</si>
  <si>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</si>
  <si>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</si>
  <si>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</si>
  <si>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</si>
  <si>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</si>
  <si>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</si>
  <si>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</si>
  <si>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</si>
  <si>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</si>
  <si>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</si>
  <si>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</si>
  <si>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</si>
  <si>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</si>
  <si>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</si>
  <si>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</si>
  <si>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</si>
  <si>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</si>
  <si>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</si>
  <si>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</si>
  <si>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</si>
  <si>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</si>
  <si>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</si>
  <si>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</si>
  <si>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</si>
  <si>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</si>
  <si>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</si>
  <si>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</si>
  <si>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</si>
  <si>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</si>
  <si>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</si>
  <si>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</si>
  <si>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</si>
  <si>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</si>
  <si>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</si>
  <si>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</si>
  <si>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</si>
  <si>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</si>
  <si>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</si>
  <si>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</si>
  <si>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</si>
  <si>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</si>
  <si>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</si>
  <si>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</si>
  <si>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</si>
  <si>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</si>
  <si>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</si>
  <si>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</si>
  <si>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</si>
  <si>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</si>
  <si>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</si>
  <si>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</si>
  <si>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</si>
  <si>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</si>
  <si>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</si>
  <si>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</si>
  <si>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</si>
  <si>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</si>
  <si>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</si>
  <si>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</si>
  <si>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</si>
  <si>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</si>
  <si>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</si>
  <si>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</si>
  <si>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</si>
  <si>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</si>
  <si>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</si>
  <si>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</si>
  <si>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</si>
  <si>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</si>
  <si>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</si>
  <si>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</si>
  <si>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</si>
  <si>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</si>
  <si>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</si>
  <si>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</si>
  <si>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</si>
  <si>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</si>
  <si>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</si>
  <si>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</si>
  <si>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</si>
  <si>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</si>
  <si>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</si>
  <si>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</si>
  <si>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</si>
  <si>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</si>
  <si>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</si>
  <si>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</si>
  <si>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</si>
  <si>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</si>
  <si>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</si>
  <si>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</si>
  <si>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</si>
  <si>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</si>
  <si>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</si>
  <si>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</si>
  <si>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</si>
  <si>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</si>
  <si>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</si>
  <si>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</si>
  <si>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</si>
  <si>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</si>
  <si>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</si>
  <si>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</si>
  <si>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</si>
  <si>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</si>
  <si>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</si>
  <si>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</si>
  <si>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</si>
  <si>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</si>
  <si>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</si>
  <si>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</si>
  <si>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</si>
  <si>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</si>
  <si>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</si>
  <si>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</si>
  <si>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</si>
  <si>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</si>
  <si>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</si>
  <si>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</si>
  <si>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</si>
  <si>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</si>
  <si>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</si>
  <si>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</si>
  <si>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</si>
  <si>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</si>
  <si>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</si>
  <si>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</si>
  <si>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</si>
  <si>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</si>
  <si>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</si>
  <si>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</si>
  <si>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</si>
  <si>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</si>
  <si>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</si>
  <si>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</si>
  <si>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</si>
  <si>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</si>
  <si>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</si>
  <si>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</si>
  <si>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</si>
  <si>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</si>
  <si>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</si>
  <si>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</si>
  <si>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</si>
  <si>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</si>
  <si>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</si>
  <si>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</si>
  <si>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</si>
  <si>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</si>
  <si>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</si>
  <si>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</si>
  <si>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</si>
  <si>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</si>
  <si>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</si>
  <si>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</si>
  <si>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</si>
  <si>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</si>
  <si>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</si>
  <si>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</si>
  <si>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</si>
  <si>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</si>
  <si>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</si>
  <si>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</si>
  <si>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</si>
  <si>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</si>
  <si>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</si>
  <si>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</si>
  <si>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</si>
  <si>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</si>
  <si>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</si>
  <si>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</si>
  <si>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</si>
  <si>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</si>
  <si>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</si>
  <si>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</si>
  <si>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</si>
  <si>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</si>
  <si>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</si>
  <si>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</si>
  <si>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</si>
  <si>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</si>
  <si>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</si>
  <si>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</si>
  <si>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</si>
  <si>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</si>
  <si>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</si>
  <si>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</si>
  <si>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</si>
  <si>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</si>
  <si>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</si>
  <si>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</si>
  <si>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</si>
  <si>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</si>
  <si>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</si>
  <si>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</si>
  <si>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</si>
  <si>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</si>
  <si>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</si>
  <si>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</si>
  <si>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</si>
  <si>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</si>
  <si>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</si>
  <si>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</si>
  <si>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</si>
  <si>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</si>
  <si>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</si>
  <si>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</si>
  <si>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</si>
  <si>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</si>
  <si>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</si>
  <si>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</si>
  <si>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</si>
  <si>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</si>
  <si>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</si>
  <si>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</si>
  <si>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</si>
  <si>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</si>
  <si>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</si>
  <si>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</si>
  <si>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</si>
  <si>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</si>
  <si>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</si>
  <si>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</si>
  <si>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</si>
  <si>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</si>
  <si>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</si>
  <si>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</si>
  <si>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</si>
  <si>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</si>
  <si>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</si>
  <si>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</si>
  <si>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</si>
  <si>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</si>
  <si>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</si>
  <si>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</si>
  <si>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</si>
  <si>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</si>
  <si>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</si>
  <si>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</si>
  <si>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</si>
  <si>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</si>
  <si>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</si>
  <si>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</si>
  <si>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</si>
  <si>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</si>
  <si>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</si>
  <si>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</si>
  <si>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</si>
  <si>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</si>
  <si>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</si>
  <si>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</si>
  <si>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</si>
  <si>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</si>
  <si>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</si>
  <si>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</si>
  <si>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</si>
  <si>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</si>
  <si>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</si>
  <si>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</si>
  <si>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</si>
  <si>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</si>
  <si>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</si>
  <si>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</si>
  <si>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</si>
  <si>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</si>
  <si>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</si>
  <si>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</si>
  <si>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</si>
  <si>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</si>
  <si>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</si>
  <si>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</si>
  <si>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</si>
  <si>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</si>
  <si>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</si>
  <si>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</si>
  <si>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</si>
  <si>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</si>
  <si>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</si>
  <si>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</si>
  <si>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</si>
  <si>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</si>
  <si>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</si>
  <si>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</si>
  <si>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</si>
  <si>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</si>
  <si>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</si>
  <si>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</si>
  <si>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</si>
  <si>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</si>
  <si>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</si>
  <si>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</si>
  <si>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</si>
  <si>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</si>
  <si>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</si>
  <si>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</si>
  <si>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</si>
  <si>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</si>
  <si>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</si>
  <si>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</si>
  <si>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</si>
  <si>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</si>
  <si>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</si>
  <si>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</si>
  <si>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</si>
  <si>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</si>
  <si>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</si>
  <si>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</si>
  <si>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</si>
  <si>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</si>
  <si>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</si>
  <si>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</si>
  <si>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</si>
  <si>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</si>
  <si>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</si>
  <si>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</si>
  <si>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</si>
  <si>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</si>
  <si>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</si>
  <si>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</si>
  <si>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</si>
  <si>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</si>
  <si>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</si>
  <si>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</si>
  <si>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</si>
  <si>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</si>
  <si>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</si>
  <si>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</si>
  <si>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</si>
  <si>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</si>
  <si>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</si>
  <si>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</si>
  <si>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</si>
  <si>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</si>
  <si>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</si>
  <si>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</si>
  <si>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</si>
  <si>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</si>
  <si>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</si>
  <si>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</si>
  <si>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</si>
  <si>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</si>
  <si>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</si>
  <si>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</si>
  <si>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</si>
  <si>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</si>
  <si>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</si>
  <si>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</si>
  <si>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</si>
  <si>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</si>
  <si>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</si>
  <si>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</si>
  <si>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</si>
  <si>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</si>
  <si>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</si>
  <si>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</si>
  <si>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</si>
  <si>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</si>
  <si>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</si>
  <si>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</si>
  <si>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</si>
  <si>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</si>
  <si>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</si>
  <si>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</si>
  <si>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</si>
  <si>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</si>
  <si>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</si>
  <si>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</si>
  <si>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</si>
  <si>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</si>
  <si>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</si>
  <si>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</si>
  <si>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</si>
  <si>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</si>
  <si>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</si>
  <si>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</si>
  <si>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</si>
  <si>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</si>
  <si>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</si>
  <si>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</si>
  <si>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</si>
  <si>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</si>
  <si>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</si>
  <si>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</si>
  <si>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</si>
  <si>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</si>
  <si>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</si>
  <si>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</si>
  <si>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</si>
  <si>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</si>
  <si>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</si>
  <si>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</si>
  <si>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</si>
  <si>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</si>
  <si>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</si>
  <si>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</si>
  <si>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</si>
  <si>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</si>
  <si>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</si>
  <si>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</si>
  <si>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</si>
  <si>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</si>
  <si>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</si>
  <si>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</si>
  <si>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</si>
  <si>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</si>
  <si>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</si>
  <si>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</si>
  <si>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</si>
  <si>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</si>
  <si>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</si>
  <si>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</si>
  <si>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</si>
  <si>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</si>
  <si>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</si>
  <si>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</si>
  <si>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</si>
  <si>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</si>
  <si>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</si>
  <si>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</si>
  <si>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</si>
  <si>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</si>
  <si>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</si>
  <si>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</si>
  <si>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</si>
  <si>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</si>
  <si>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</si>
  <si>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</si>
  <si>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</si>
  <si>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</si>
  <si>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</si>
  <si>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</si>
  <si>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</si>
  <si>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</si>
  <si>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</si>
  <si>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</si>
  <si>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</si>
  <si>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</si>
  <si>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</si>
  <si>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</si>
  <si>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</si>
  <si>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</si>
  <si>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</si>
  <si>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</si>
  <si>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</si>
  <si>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</si>
  <si>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</si>
  <si>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</si>
  <si>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</si>
  <si>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</si>
  <si>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</si>
  <si>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</si>
  <si>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</si>
  <si>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</si>
  <si>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</si>
  <si>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</si>
  <si>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</si>
  <si>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</si>
  <si>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</si>
  <si>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</si>
  <si>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</si>
  <si>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</si>
  <si>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</si>
  <si>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</si>
  <si>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</si>
  <si>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</si>
  <si>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</si>
  <si>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</si>
  <si>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</si>
  <si>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</si>
  <si>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</si>
  <si>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</si>
  <si>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</si>
  <si>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</si>
  <si>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</si>
  <si>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</si>
  <si>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</si>
  <si>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</si>
  <si>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</si>
  <si>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</si>
  <si>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</si>
  <si>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</si>
  <si>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</si>
  <si>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</si>
  <si>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</si>
  <si>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</si>
  <si>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</si>
  <si>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</si>
  <si>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</si>
  <si>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</si>
  <si>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</si>
  <si>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</si>
  <si>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</si>
  <si>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</si>
  <si>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</si>
  <si>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</si>
  <si>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</si>
  <si>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</si>
  <si>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</si>
  <si>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</si>
  <si>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</si>
  <si>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</si>
  <si>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</si>
  <si>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</si>
  <si>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</si>
  <si>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</si>
  <si>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</si>
  <si>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</si>
  <si>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</si>
  <si>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</si>
  <si>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</si>
  <si>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</si>
  <si>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</si>
  <si>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</si>
  <si>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</si>
  <si>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</si>
  <si>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</si>
  <si>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</si>
  <si>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</si>
  <si>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</si>
  <si>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</si>
  <si>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</si>
  <si>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</si>
  <si>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</si>
  <si>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</si>
  <si>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</si>
  <si>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</si>
  <si>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</si>
  <si>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</si>
  <si>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</si>
  <si>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</si>
  <si>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</si>
  <si>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</si>
  <si>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</si>
  <si>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</si>
  <si>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</si>
  <si>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</si>
  <si>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</si>
  <si>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</si>
  <si>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</si>
  <si>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</si>
  <si>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</si>
  <si>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</si>
  <si>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</si>
  <si>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</si>
  <si>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</si>
  <si>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</si>
  <si>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</si>
  <si>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</si>
  <si>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</si>
  <si>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</si>
  <si>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</si>
  <si>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</si>
  <si>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</si>
  <si>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</si>
  <si>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</si>
  <si>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</si>
  <si>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</si>
  <si>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</si>
  <si>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</si>
  <si>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</si>
  <si>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</si>
  <si>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</si>
  <si>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</si>
  <si>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</si>
  <si>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</si>
  <si>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</si>
  <si>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</si>
  <si>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</si>
  <si>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</si>
  <si>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</si>
  <si>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</si>
  <si>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</si>
  <si>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</si>
  <si>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</si>
  <si>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</si>
  <si>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</si>
  <si>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</si>
  <si>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</si>
  <si>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</si>
  <si>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</si>
  <si>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</si>
  <si>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</si>
  <si>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</si>
  <si>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</si>
  <si>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</si>
  <si>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</si>
  <si>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</si>
  <si>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</si>
  <si>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</si>
  <si>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</si>
  <si>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</si>
  <si>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</si>
  <si>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</si>
  <si>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</si>
  <si>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</si>
  <si>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</si>
  <si>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</si>
  <si>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</si>
  <si>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</si>
  <si>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</si>
  <si>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</si>
  <si>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</si>
  <si>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</si>
  <si>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</si>
  <si>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</si>
  <si>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</si>
  <si>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</si>
  <si>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</si>
  <si>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</si>
  <si>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</si>
  <si>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</si>
  <si>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</si>
  <si>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</si>
  <si>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</si>
  <si>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</si>
  <si>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</si>
  <si>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</si>
  <si>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</si>
  <si>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</si>
  <si>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</si>
  <si>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</si>
  <si>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</si>
  <si>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</si>
  <si>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</si>
  <si>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</si>
  <si>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</si>
  <si>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</si>
  <si>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</si>
  <si>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</si>
  <si>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</si>
  <si>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</si>
  <si>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</si>
  <si>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</si>
  <si>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</si>
  <si>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</si>
  <si>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</si>
  <si>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</si>
  <si>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</si>
  <si>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</si>
  <si>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</si>
  <si>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</si>
  <si>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</si>
  <si>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</si>
  <si>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</si>
  <si>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</si>
  <si>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</si>
  <si>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</si>
  <si>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</si>
  <si>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</si>
  <si>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</si>
  <si>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</si>
  <si>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</si>
  <si>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</si>
  <si>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</si>
  <si>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</si>
  <si>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</si>
  <si>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</si>
  <si>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</si>
  <si>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</si>
  <si>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</si>
  <si>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</si>
  <si>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</si>
  <si>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</si>
  <si>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</si>
  <si>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</si>
  <si>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</si>
  <si>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</si>
  <si>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</si>
  <si>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</si>
  <si>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</si>
  <si>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</si>
  <si>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</si>
  <si>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</si>
  <si>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</si>
  <si>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</si>
  <si>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</si>
  <si>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</si>
  <si>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</si>
  <si>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</si>
  <si>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</si>
  <si>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</si>
  <si>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</si>
  <si>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</si>
  <si>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</si>
  <si>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</si>
  <si>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</si>
  <si>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</si>
  <si>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</si>
  <si>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</si>
  <si>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</si>
  <si>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</si>
  <si>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</si>
  <si>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</si>
  <si>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</si>
  <si>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</si>
  <si>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</si>
  <si>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</si>
  <si>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</si>
  <si>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</si>
  <si>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</si>
  <si>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</si>
  <si>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</si>
  <si>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</si>
  <si>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</si>
  <si>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</si>
  <si>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</si>
  <si>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</si>
  <si>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</si>
  <si>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</si>
  <si>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</si>
  <si>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</si>
  <si>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</si>
  <si>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</si>
  <si>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</si>
  <si>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</si>
  <si>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</si>
  <si>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</si>
  <si>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</si>
  <si>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</si>
  <si>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</si>
  <si>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</si>
  <si>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</si>
  <si>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</si>
  <si>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</si>
  <si>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</si>
  <si>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</si>
  <si>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</si>
  <si>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</si>
  <si>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</si>
  <si>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</si>
  <si>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</si>
  <si>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</si>
  <si>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</si>
  <si>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</si>
  <si>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</si>
  <si>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</si>
  <si>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</si>
  <si>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</si>
  <si>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</si>
  <si>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</si>
  <si>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</si>
  <si>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</si>
  <si>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</si>
  <si>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</si>
  <si>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</si>
  <si>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</si>
  <si>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</si>
  <si>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</si>
  <si>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</si>
  <si>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</si>
  <si>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</si>
  <si>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</si>
  <si>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</si>
  <si>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</si>
  <si>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</si>
  <si>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</si>
  <si>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</si>
  <si>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</si>
  <si>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</si>
  <si>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</si>
  <si>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</si>
  <si>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</si>
  <si>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</si>
  <si>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</si>
  <si>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</si>
  <si>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</si>
  <si>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</si>
  <si>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</si>
  <si>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</si>
  <si>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</si>
  <si>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</si>
  <si>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</si>
  <si>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</si>
  <si>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</si>
  <si>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</si>
  <si>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</si>
  <si>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</si>
  <si>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</si>
  <si>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</si>
  <si>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</si>
  <si>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</si>
  <si>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</si>
  <si>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</si>
  <si>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</si>
  <si>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</si>
  <si>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</si>
  <si>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</si>
  <si>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</si>
  <si>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</si>
  <si>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</si>
  <si>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</si>
  <si>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</si>
  <si>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</si>
  <si>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</si>
  <si>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</si>
  <si>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</si>
  <si>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</si>
  <si>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</si>
  <si>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</si>
  <si>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</si>
  <si>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</si>
  <si>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</si>
  <si>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</si>
  <si>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</si>
  <si>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</si>
  <si>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</si>
  <si>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</si>
  <si>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</si>
  <si>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</si>
  <si>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</si>
  <si>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</si>
  <si>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</si>
  <si>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</si>
  <si>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</si>
  <si>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</si>
  <si>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</si>
  <si>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</si>
  <si>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</si>
  <si>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</si>
  <si>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</si>
  <si>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</si>
  <si>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</si>
  <si>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</si>
  <si>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</si>
  <si>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</si>
  <si>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</si>
  <si>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</si>
  <si>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</si>
  <si>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</si>
  <si>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</si>
  <si>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</si>
  <si>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</si>
  <si>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</si>
  <si>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</si>
  <si>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</si>
  <si>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</si>
  <si>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</si>
  <si>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</si>
  <si>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</si>
  <si>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</si>
  <si>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</si>
  <si>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</si>
  <si>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</si>
  <si>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</si>
  <si>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</si>
  <si>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</si>
  <si>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</si>
  <si>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</si>
  <si>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</si>
  <si>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</si>
  <si>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</si>
  <si>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</si>
  <si>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</si>
  <si>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</si>
  <si>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</si>
  <si>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</si>
  <si>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</si>
  <si>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</si>
  <si>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</si>
  <si>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</si>
  <si>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</si>
  <si>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</si>
  <si>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</si>
  <si>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</si>
  <si>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</si>
  <si>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</si>
  <si>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</si>
  <si>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</si>
  <si>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</si>
  <si>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</si>
  <si>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</si>
  <si>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</si>
  <si>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</si>
  <si>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</si>
  <si>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</si>
  <si>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</si>
  <si>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</si>
  <si>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</si>
  <si>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</si>
  <si>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</si>
  <si>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</si>
  <si>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</si>
  <si>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</si>
  <si>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</si>
  <si>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</si>
  <si>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</si>
  <si>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</si>
  <si>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</si>
  <si>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</si>
  <si>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</si>
  <si>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</si>
  <si>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</si>
  <si>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</si>
  <si>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</si>
  <si>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</si>
  <si>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</si>
  <si>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</si>
  <si>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</si>
  <si>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</si>
  <si>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</si>
  <si>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</si>
  <si>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</si>
  <si>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</si>
  <si>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</si>
  <si>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</si>
  <si>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</si>
  <si>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</si>
  <si>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</si>
  <si>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</si>
  <si>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</si>
  <si>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</si>
  <si>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</si>
  <si>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</si>
  <si>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</si>
  <si>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</si>
  <si>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</si>
  <si>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</si>
  <si>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</si>
  <si>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</si>
  <si>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</si>
  <si>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</si>
  <si>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</si>
  <si>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</si>
  <si>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</si>
  <si>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</si>
  <si>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</si>
  <si>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</si>
  <si>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</si>
  <si>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</si>
  <si>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</si>
  <si>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</si>
  <si>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</si>
  <si>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</si>
  <si>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</si>
  <si>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</si>
  <si>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</si>
  <si>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</si>
  <si>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</si>
  <si>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</si>
  <si>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</si>
  <si>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</si>
  <si>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</si>
  <si>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</si>
  <si>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</si>
  <si>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</si>
  <si>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</si>
  <si>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</si>
  <si>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</si>
  <si>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</si>
  <si>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</si>
  <si>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</si>
  <si>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</si>
  <si>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</si>
  <si>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</si>
  <si>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</si>
  <si>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</si>
  <si>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</si>
  <si>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</si>
  <si>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</si>
  <si>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</si>
  <si>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</si>
  <si>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</si>
  <si>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</si>
  <si>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</si>
  <si>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</si>
  <si>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</si>
  <si>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</si>
  <si>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</si>
  <si>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</si>
  <si>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</si>
  <si>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</si>
  <si>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</si>
  <si>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</si>
  <si>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</si>
  <si>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</si>
  <si>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</si>
  <si>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</si>
  <si>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</si>
  <si>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</si>
  <si>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</si>
  <si>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</si>
  <si>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</si>
  <si>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</si>
  <si>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</si>
  <si>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</si>
  <si>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</si>
  <si>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</si>
  <si>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</si>
  <si>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</si>
  <si>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</si>
  <si>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</si>
  <si>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</si>
  <si>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</si>
  <si>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</si>
  <si>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</si>
  <si>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</si>
  <si>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</si>
  <si>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</si>
  <si>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</si>
  <si>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</si>
  <si>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</si>
  <si>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</si>
  <si>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</si>
  <si>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</si>
  <si>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</si>
  <si>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</si>
  <si>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</si>
  <si>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</si>
  <si>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</si>
  <si>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</si>
  <si>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</si>
  <si>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</si>
  <si>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</si>
  <si>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</si>
  <si>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</si>
  <si>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</si>
  <si>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</si>
  <si>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</si>
  <si>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</si>
  <si>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</si>
  <si>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</si>
  <si>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</si>
  <si>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</si>
  <si>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</si>
  <si>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</si>
  <si>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</si>
  <si>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</si>
  <si>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</si>
  <si>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</si>
  <si>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</si>
  <si>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</si>
  <si>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</si>
  <si>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</si>
  <si>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</si>
  <si>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</si>
  <si>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</si>
  <si>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</si>
  <si>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</si>
  <si>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</si>
  <si>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</si>
  <si>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</si>
  <si>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</si>
  <si>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</si>
  <si>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</si>
  <si>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</si>
  <si>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</si>
  <si>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</si>
  <si>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</si>
  <si>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</si>
  <si>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</si>
  <si>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</si>
  <si>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</si>
  <si>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</si>
  <si>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</si>
  <si>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</si>
  <si>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</si>
  <si>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</si>
  <si>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</si>
  <si>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</si>
  <si>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</si>
  <si>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</si>
  <si>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</si>
  <si>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</si>
  <si>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</si>
  <si>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</si>
  <si>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</si>
  <si>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</si>
  <si>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</si>
  <si>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</si>
  <si>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</si>
  <si>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</si>
  <si>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</si>
  <si>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</si>
  <si>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</si>
  <si>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</si>
  <si>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</si>
  <si>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</si>
  <si>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</si>
  <si>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</si>
  <si>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</si>
  <si>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</si>
  <si>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</si>
  <si>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</si>
  <si>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</si>
  <si>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</si>
  <si>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</si>
  <si>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</si>
  <si>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</si>
  <si>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</si>
  <si>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</si>
  <si>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</si>
  <si>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</si>
  <si>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</si>
  <si>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</si>
  <si>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</si>
  <si>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</si>
  <si>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</si>
  <si>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</si>
  <si>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</si>
  <si>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</si>
  <si>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</si>
  <si>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</si>
  <si>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</si>
  <si>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</si>
  <si>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</si>
  <si>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</si>
  <si>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</si>
  <si>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</si>
  <si>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</si>
  <si>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</si>
  <si>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</si>
  <si>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</si>
  <si>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</si>
  <si>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</si>
  <si>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</si>
  <si>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</si>
  <si>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</si>
  <si>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</si>
  <si>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</si>
  <si>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</si>
  <si>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</si>
  <si>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</si>
  <si>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</si>
  <si>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</si>
  <si>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</si>
  <si>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</si>
  <si>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</si>
  <si>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</si>
  <si>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</si>
  <si>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</si>
  <si>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</si>
  <si>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</si>
  <si>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</si>
  <si>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</si>
  <si>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</si>
  <si>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</si>
  <si>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</si>
  <si>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</si>
  <si>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</si>
  <si>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</si>
  <si>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</si>
  <si>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</si>
  <si>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</si>
  <si>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</si>
  <si>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</si>
  <si>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</si>
  <si>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</si>
  <si>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</si>
  <si>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</si>
  <si>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</si>
  <si>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</si>
  <si>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</si>
  <si>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</si>
  <si>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</si>
  <si>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</si>
  <si>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</si>
  <si>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</si>
  <si>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</si>
  <si>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</si>
  <si>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</si>
  <si>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</si>
  <si>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</si>
  <si>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</si>
  <si>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</si>
  <si>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</si>
  <si>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</si>
  <si>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</si>
  <si>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</si>
  <si>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</si>
  <si>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</si>
  <si>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</si>
  <si>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</si>
  <si>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</si>
  <si>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</si>
  <si>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</si>
  <si>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</si>
  <si>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</si>
  <si>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</si>
  <si>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</si>
  <si>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</si>
  <si>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</si>
  <si>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</si>
  <si>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</si>
  <si>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</si>
  <si>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</si>
  <si>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</si>
  <si>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</si>
  <si>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</si>
  <si>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</si>
  <si>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</si>
  <si>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</si>
  <si>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</si>
  <si>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</si>
  <si>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</si>
  <si>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</si>
  <si>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</si>
  <si>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</si>
  <si>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</si>
  <si>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</si>
  <si>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</si>
  <si>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</si>
  <si>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</si>
  <si>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</si>
  <si>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</si>
  <si>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</si>
  <si>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</si>
  <si>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</si>
  <si>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</si>
  <si>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</si>
  <si>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</si>
  <si>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</si>
  <si>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</si>
  <si>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</si>
  <si>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</si>
  <si>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</si>
  <si>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</si>
  <si>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</si>
  <si>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</si>
  <si>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</si>
  <si>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</si>
  <si>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</si>
  <si>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</si>
  <si>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</si>
  <si>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</si>
  <si>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</si>
  <si>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</si>
  <si>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</si>
  <si>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</si>
  <si>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</si>
  <si>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</si>
  <si>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</si>
  <si>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</si>
  <si>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</si>
  <si>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</si>
  <si>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</si>
  <si>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</si>
  <si>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</si>
  <si>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</si>
  <si>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</si>
  <si>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</si>
  <si>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</si>
  <si>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</si>
  <si>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</si>
  <si>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</si>
  <si>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</si>
  <si>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</si>
  <si>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</si>
  <si>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</si>
  <si>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</si>
  <si>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</si>
  <si>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</si>
  <si>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</si>
  <si>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</si>
  <si>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</si>
  <si>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</si>
  <si>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</si>
  <si>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</si>
  <si>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</si>
  <si>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</si>
  <si>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</si>
  <si>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</si>
  <si>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</si>
  <si>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</si>
  <si>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</si>
  <si>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</si>
  <si>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</si>
  <si>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</si>
  <si>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</si>
  <si>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</si>
  <si>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</si>
  <si>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</si>
  <si>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</si>
  <si>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</si>
  <si>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</si>
  <si>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</si>
  <si>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</si>
  <si>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</si>
  <si>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</si>
  <si>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</si>
  <si>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</si>
  <si>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</si>
  <si>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</si>
  <si>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</si>
  <si>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</si>
  <si>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</si>
  <si>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</si>
  <si>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</si>
  <si>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</si>
  <si>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</si>
  <si>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</si>
  <si>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</si>
  <si>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</si>
  <si>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</si>
  <si>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</si>
  <si>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</si>
  <si>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</si>
  <si>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</si>
  <si>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</si>
  <si>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</si>
  <si>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</si>
  <si>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</si>
  <si>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</si>
  <si>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</si>
  <si>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</si>
  <si>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</si>
  <si>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</si>
  <si>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</si>
  <si>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</si>
  <si>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</si>
  <si>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</si>
  <si>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</si>
  <si>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</si>
  <si>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</si>
  <si>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</si>
  <si>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</si>
  <si>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</si>
  <si>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</si>
  <si>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</si>
  <si>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</si>
  <si>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</si>
  <si>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</si>
  <si>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</si>
  <si>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</si>
  <si>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</si>
  <si>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</si>
  <si>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</si>
  <si>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</si>
  <si>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</si>
  <si>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</si>
  <si>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</si>
  <si>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</si>
  <si>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</si>
  <si>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</si>
  <si>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</si>
  <si>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</si>
  <si>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</si>
  <si>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</si>
  <si>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</si>
  <si>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</si>
  <si>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</si>
  <si>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</si>
  <si>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</si>
  <si>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</si>
  <si>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</si>
  <si>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</si>
  <si>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</si>
  <si>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</si>
  <si>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</si>
  <si>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</si>
  <si>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</si>
  <si>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</si>
  <si>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</si>
  <si>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</si>
  <si>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</si>
  <si>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</si>
  <si>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</si>
  <si>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</si>
  <si>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</si>
  <si>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</si>
  <si>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</si>
  <si>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</si>
  <si>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</si>
  <si>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</si>
  <si>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</si>
  <si>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</si>
  <si>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</si>
  <si>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</si>
  <si>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</si>
  <si>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</si>
  <si>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</si>
  <si>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</si>
  <si>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</si>
  <si>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</si>
  <si>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</si>
  <si>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</si>
  <si>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</si>
  <si>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</si>
  <si>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</si>
  <si>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</si>
  <si>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</si>
  <si>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</si>
  <si>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</si>
  <si>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</si>
  <si>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</si>
  <si>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</si>
  <si>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</si>
  <si>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</si>
  <si>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</si>
  <si>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</si>
  <si>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</si>
  <si>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</si>
  <si>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</si>
  <si>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</si>
  <si>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</si>
  <si>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</si>
  <si>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</si>
  <si>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</si>
  <si>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</si>
  <si>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</si>
  <si>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</si>
  <si>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</si>
  <si>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</si>
  <si>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</si>
  <si>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</si>
  <si>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</si>
  <si>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</si>
  <si>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</si>
  <si>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</si>
  <si>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</si>
  <si>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</si>
  <si>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</si>
  <si>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</si>
  <si>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</si>
  <si>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</si>
  <si>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</si>
  <si>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</si>
  <si>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</si>
  <si>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</si>
  <si>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</si>
  <si>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</si>
  <si>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</si>
  <si>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</si>
  <si>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</si>
  <si>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</si>
  <si>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</si>
  <si>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</si>
  <si>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</si>
  <si>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</si>
  <si>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</si>
  <si>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</si>
  <si>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</si>
  <si>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</si>
  <si>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</si>
  <si>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</si>
  <si>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</si>
  <si>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</si>
  <si>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</si>
  <si>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</si>
  <si>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</si>
  <si>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</si>
  <si>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</si>
  <si>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</si>
  <si>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</si>
  <si>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</si>
  <si>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</si>
  <si>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</si>
  <si>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</si>
  <si>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</si>
  <si>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</si>
  <si>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</si>
  <si>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</si>
  <si>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</si>
  <si>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</si>
  <si>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</si>
  <si>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</si>
  <si>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</si>
  <si>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</si>
  <si>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</si>
  <si>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</si>
  <si>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</si>
  <si>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</si>
  <si>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</si>
  <si>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</si>
  <si>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</si>
  <si>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</si>
  <si>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</si>
  <si>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</si>
  <si>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</si>
  <si>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</si>
  <si>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</si>
  <si>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</si>
  <si>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</si>
  <si>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</si>
  <si>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</si>
  <si>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</si>
  <si>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</si>
  <si>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</si>
  <si>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</si>
  <si>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</si>
  <si>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</si>
  <si>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</si>
  <si>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</si>
  <si>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</si>
  <si>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</si>
  <si>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</si>
  <si>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</si>
  <si>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</si>
  <si>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</si>
  <si>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</si>
  <si>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</si>
  <si>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</si>
  <si>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</si>
  <si>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</si>
  <si>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</si>
  <si>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</si>
  <si>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</si>
  <si>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</si>
  <si>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</si>
  <si>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</si>
  <si>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</si>
  <si>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</si>
  <si>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</si>
  <si>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</si>
  <si>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</si>
  <si>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</si>
  <si>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</si>
  <si>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</si>
  <si>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</si>
  <si>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</si>
  <si>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</si>
  <si>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</si>
  <si>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</si>
  <si>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</si>
  <si>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</si>
  <si>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</si>
  <si>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</si>
  <si>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</si>
  <si>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</si>
  <si>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</si>
  <si>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</si>
  <si>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</si>
  <si>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</si>
  <si>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</si>
  <si>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</si>
  <si>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</si>
  <si>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</si>
  <si>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</si>
  <si>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</si>
  <si>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</si>
  <si>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</si>
  <si>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</si>
  <si>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</si>
  <si>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</si>
  <si>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</si>
  <si>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</si>
  <si>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</si>
  <si>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</si>
  <si>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</si>
  <si>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</si>
  <si>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</si>
  <si>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</si>
  <si>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</si>
  <si>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</si>
  <si>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</si>
  <si>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</si>
  <si>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</si>
  <si>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</si>
  <si>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</si>
  <si>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</si>
  <si>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</si>
  <si>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</si>
  <si>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</si>
  <si>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</si>
  <si>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</si>
  <si>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</si>
  <si>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</si>
  <si>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</si>
  <si>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</si>
  <si>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</si>
  <si>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</si>
  <si>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</si>
  <si>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</si>
  <si>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</si>
  <si>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</si>
  <si>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</si>
  <si>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</si>
  <si>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</si>
  <si>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</si>
  <si>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</si>
  <si>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</si>
  <si>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</si>
  <si>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</si>
  <si>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</si>
  <si>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</si>
  <si>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</si>
  <si>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</si>
  <si>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</si>
  <si>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</si>
  <si>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</si>
  <si>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</si>
  <si>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</si>
  <si>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</si>
  <si>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</si>
  <si>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</si>
  <si>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</si>
  <si>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</si>
  <si>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</si>
  <si>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</si>
  <si>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</si>
  <si>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</si>
  <si>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</si>
  <si>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</si>
  <si>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</si>
  <si>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</si>
  <si>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</si>
  <si>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</si>
  <si>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</si>
  <si>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</si>
  <si>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</si>
  <si>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</si>
  <si>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</si>
  <si>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</si>
  <si>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</si>
  <si>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</si>
  <si>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</si>
  <si>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</si>
  <si>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</si>
  <si>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</si>
  <si>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</si>
  <si>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</si>
  <si>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</si>
  <si>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</si>
  <si>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</si>
  <si>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</si>
  <si>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</si>
  <si>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</si>
  <si>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</si>
  <si>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</si>
  <si>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</si>
  <si>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</si>
  <si>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</si>
  <si>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</si>
  <si>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</si>
  <si>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</si>
  <si>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</si>
  <si>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</si>
  <si>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</si>
  <si>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</si>
  <si>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</si>
  <si>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</si>
  <si>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</si>
  <si>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</si>
  <si>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</si>
  <si>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</si>
  <si>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</si>
  <si>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</si>
  <si>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</si>
  <si>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</si>
  <si>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</si>
  <si>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</si>
  <si>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</si>
  <si>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</si>
  <si>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</si>
  <si>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</si>
  <si>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</si>
  <si>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</si>
  <si>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</si>
  <si>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</si>
  <si>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</si>
  <si>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</si>
  <si>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</si>
  <si>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</si>
  <si>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</si>
  <si>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</si>
  <si>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</si>
  <si>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</si>
  <si>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</si>
  <si>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</si>
  <si>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</si>
  <si>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</si>
  <si>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</si>
  <si>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</si>
  <si>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</si>
  <si>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</si>
  <si>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</si>
  <si>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</si>
  <si>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</si>
  <si>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</si>
  <si>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</si>
  <si>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</si>
  <si>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</si>
  <si>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</si>
  <si>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</si>
  <si>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</si>
  <si>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</si>
  <si>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</si>
  <si>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</si>
  <si>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</si>
  <si>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</si>
  <si>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</si>
  <si>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</si>
  <si>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</si>
  <si>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</si>
  <si>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</si>
  <si>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</si>
  <si>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</si>
  <si>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</si>
  <si>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</si>
  <si>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</si>
  <si>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</si>
  <si>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</si>
  <si>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</si>
  <si>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</si>
  <si>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</si>
  <si>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</si>
  <si>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</si>
  <si>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</si>
  <si>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</si>
  <si>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</si>
  <si>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</si>
  <si>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</si>
  <si>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</si>
  <si>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</si>
  <si>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</si>
  <si>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</si>
  <si>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</si>
  <si>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</si>
  <si>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</si>
  <si>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</si>
  <si>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</si>
  <si>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</si>
  <si>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</si>
  <si>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</si>
  <si>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</si>
  <si>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</si>
  <si>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</si>
  <si>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</si>
  <si>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</si>
  <si>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</si>
  <si>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</si>
  <si>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</si>
  <si>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</si>
  <si>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</si>
  <si>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</si>
  <si>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</si>
  <si>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</si>
  <si>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</si>
  <si>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</si>
  <si>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</si>
  <si>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</si>
  <si>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</si>
  <si>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</si>
  <si>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</si>
  <si>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</si>
  <si>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</si>
  <si>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</si>
  <si>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</si>
  <si>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</si>
  <si>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</si>
  <si>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</si>
  <si>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</si>
  <si>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</si>
  <si>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</si>
  <si>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</si>
  <si>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</si>
  <si>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</si>
  <si>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</si>
  <si>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</si>
  <si>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</si>
  <si>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</si>
  <si>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</si>
  <si>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</si>
  <si>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</si>
  <si>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</si>
  <si>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</si>
  <si>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</si>
  <si>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</si>
  <si>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</si>
  <si>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</si>
  <si>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</si>
  <si>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</si>
  <si>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</si>
  <si>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</si>
  <si>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</si>
  <si>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</si>
  <si>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</si>
  <si>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</si>
  <si>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</si>
  <si>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</si>
  <si>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</si>
  <si>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</si>
  <si>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</si>
  <si>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</si>
  <si>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</si>
  <si>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</si>
  <si>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</si>
  <si>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</si>
  <si>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</si>
  <si>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</si>
  <si>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</si>
  <si>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</si>
  <si>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</si>
  <si>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</si>
  <si>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</si>
  <si>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</si>
  <si>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</si>
  <si>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</si>
  <si>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</si>
  <si>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</si>
  <si>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</si>
  <si>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</si>
  <si>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</si>
  <si>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</si>
  <si>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</si>
  <si>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</si>
  <si>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</si>
  <si>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</si>
  <si>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</si>
  <si>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</si>
  <si>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</si>
  <si>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</si>
  <si>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</si>
  <si>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</si>
  <si>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</si>
  <si>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</si>
  <si>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</si>
  <si>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</si>
  <si>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</si>
  <si>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</si>
  <si>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</si>
  <si>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</si>
  <si>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</si>
  <si>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</si>
  <si>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</si>
  <si>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</si>
  <si>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</si>
  <si>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</si>
  <si>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</si>
  <si>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</si>
  <si>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</si>
  <si>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</si>
  <si>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</si>
  <si>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</si>
  <si>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</si>
  <si>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</si>
  <si>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</si>
  <si>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</si>
  <si>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</si>
  <si>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</si>
  <si>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</si>
  <si>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</si>
  <si>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</si>
  <si>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</si>
  <si>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</si>
  <si>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</si>
  <si>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</si>
  <si>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</si>
  <si>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</si>
  <si>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</si>
  <si>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</si>
  <si>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</si>
  <si>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</si>
  <si>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</si>
  <si>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</si>
  <si>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</si>
  <si>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</si>
  <si>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</si>
  <si>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</si>
  <si>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</si>
  <si>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</si>
  <si>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</si>
  <si>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</si>
  <si>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</si>
  <si>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</si>
  <si>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</si>
  <si>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</si>
  <si>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</si>
  <si>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</si>
  <si>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</si>
  <si>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</si>
  <si>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</si>
  <si>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</si>
  <si>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</si>
  <si>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</si>
  <si>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</si>
  <si>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</si>
  <si>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</si>
  <si>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</si>
  <si>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</si>
  <si>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</si>
  <si>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</si>
  <si>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</si>
  <si>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</si>
  <si>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</si>
  <si>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</si>
  <si>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</si>
  <si>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</si>
  <si>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</si>
  <si>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</si>
  <si>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</si>
  <si>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</si>
  <si>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</si>
  <si>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</si>
  <si>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</si>
  <si>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</si>
  <si>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</si>
  <si>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</si>
  <si>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</si>
  <si>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</si>
  <si>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</si>
  <si>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</si>
  <si>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</si>
  <si>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</si>
  <si>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</si>
  <si>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</si>
  <si>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</si>
  <si>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</si>
  <si>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</si>
  <si>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</si>
  <si>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</si>
  <si>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</si>
  <si>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</si>
  <si>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</si>
  <si>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</si>
  <si>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</si>
  <si>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</si>
  <si>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</si>
  <si>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</si>
  <si>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</si>
  <si>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</si>
  <si>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</si>
  <si>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</si>
  <si>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</si>
  <si>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</si>
  <si>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</si>
  <si>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</si>
  <si>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</si>
  <si>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</si>
  <si>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</si>
  <si>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</si>
  <si>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</si>
  <si>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</si>
  <si>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</si>
  <si>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</si>
  <si>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</si>
  <si>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</si>
  <si>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</si>
  <si>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</si>
  <si>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</si>
  <si>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</si>
  <si>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</si>
  <si>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</si>
  <si>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</si>
  <si>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</si>
  <si>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</si>
  <si>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</si>
  <si>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</si>
  <si>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</si>
  <si>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</si>
  <si>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</si>
  <si>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</si>
  <si>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</si>
  <si>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</si>
  <si>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</si>
  <si>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</si>
  <si>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</si>
  <si>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</si>
  <si>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</si>
  <si>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</si>
  <si>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</si>
  <si>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</si>
  <si>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</si>
  <si>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</si>
  <si>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</si>
  <si>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</si>
  <si>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</si>
  <si>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</si>
  <si>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</si>
  <si>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</si>
  <si>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</si>
  <si>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</si>
  <si>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</si>
  <si>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</si>
  <si>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</si>
  <si>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</si>
  <si>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</si>
  <si>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</si>
  <si>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</si>
  <si>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</si>
  <si>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</si>
  <si>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</si>
  <si>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</si>
  <si>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</si>
  <si>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</si>
  <si>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</si>
  <si>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</si>
  <si>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</si>
  <si>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</si>
  <si>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</si>
  <si>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</si>
  <si>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</si>
  <si>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</si>
  <si>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</si>
  <si>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</si>
  <si>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</si>
  <si>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</si>
  <si>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</si>
  <si>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</si>
  <si>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</si>
  <si>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</si>
  <si>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</si>
  <si>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</si>
  <si>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</si>
  <si>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</si>
  <si>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</si>
  <si>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</si>
  <si>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</si>
  <si>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</si>
  <si>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</si>
  <si>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</si>
  <si>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</si>
  <si>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</si>
  <si>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</si>
  <si>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</si>
  <si>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</si>
  <si>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</si>
  <si>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</si>
  <si>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</si>
  <si>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</si>
  <si>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</si>
  <si>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</si>
  <si>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</si>
  <si>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</si>
  <si>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</si>
  <si>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</si>
  <si>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</si>
  <si>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</si>
  <si>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</si>
  <si>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</si>
  <si>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</si>
  <si>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</si>
  <si>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</si>
  <si>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</si>
  <si>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</si>
  <si>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</si>
  <si>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</si>
  <si>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</si>
  <si>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</si>
  <si>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</si>
  <si>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</si>
  <si>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</si>
  <si>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</si>
  <si>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</si>
  <si>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</si>
  <si>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</si>
  <si>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</si>
  <si>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</si>
  <si>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</si>
  <si>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</si>
  <si>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</si>
  <si>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</si>
  <si>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</si>
  <si>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</si>
  <si>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</si>
  <si>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</si>
  <si>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</si>
  <si>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</si>
  <si>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</si>
  <si>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</si>
  <si>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</si>
  <si>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</si>
  <si>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</si>
  <si>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</si>
  <si>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</si>
  <si>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</si>
  <si>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</si>
  <si>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</si>
  <si>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</si>
  <si>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</si>
  <si>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</si>
  <si>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</si>
  <si>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</si>
  <si>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</si>
  <si>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</si>
  <si>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</si>
  <si>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</si>
  <si>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</si>
  <si>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</si>
  <si>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</si>
  <si>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</si>
  <si>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</si>
  <si>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</si>
  <si>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</si>
  <si>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</si>
  <si>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</si>
  <si>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</si>
  <si>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</si>
  <si>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</si>
  <si>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</si>
  <si>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</si>
  <si>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</si>
  <si>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</si>
  <si>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</si>
  <si>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</si>
  <si>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</si>
  <si>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</si>
  <si>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</si>
  <si>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</si>
  <si>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</si>
  <si>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</si>
  <si>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</si>
  <si>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</si>
  <si>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</si>
  <si>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</si>
  <si>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</si>
  <si>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</si>
  <si>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</si>
  <si>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</si>
  <si>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</si>
  <si>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</si>
  <si>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</si>
  <si>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</si>
  <si>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</si>
  <si>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</si>
  <si>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</si>
  <si>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</si>
  <si>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</si>
  <si>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</si>
  <si>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</si>
  <si>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</si>
  <si>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</si>
  <si>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</si>
  <si>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</si>
  <si>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</si>
  <si>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</si>
  <si>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</si>
  <si>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</si>
  <si>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</si>
  <si>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</si>
  <si>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</si>
  <si>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</si>
  <si>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</si>
  <si>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</si>
  <si>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</si>
  <si>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</si>
  <si>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</si>
  <si>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</si>
  <si>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</si>
  <si>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</si>
  <si>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</si>
  <si>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</si>
  <si>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</si>
  <si>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</si>
  <si>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</si>
  <si>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</si>
  <si>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</si>
  <si>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</si>
  <si>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</si>
  <si>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</si>
  <si>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</si>
  <si>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</si>
  <si>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</si>
  <si>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</si>
  <si>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</si>
  <si>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</si>
  <si>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</si>
  <si>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</si>
  <si>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</si>
  <si>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</si>
  <si>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</si>
  <si>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</si>
  <si>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</si>
  <si>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</si>
  <si>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</si>
  <si>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</si>
  <si>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</si>
  <si>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</si>
  <si>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</si>
  <si>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</si>
  <si>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</si>
  <si>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</si>
  <si>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</si>
  <si>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</si>
  <si>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</si>
  <si>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</si>
  <si>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</si>
  <si>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</si>
  <si>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</si>
  <si>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</si>
  <si>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</si>
  <si>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</si>
  <si>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</si>
  <si>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</si>
  <si>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</si>
  <si>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</si>
  <si>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</si>
  <si>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</si>
  <si>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</si>
  <si>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</si>
  <si>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</si>
  <si>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</si>
  <si>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</si>
  <si>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</si>
  <si>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</si>
  <si>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</si>
  <si>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</si>
  <si>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</si>
  <si>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</si>
  <si>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</si>
  <si>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</si>
  <si>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</si>
  <si>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</si>
  <si>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</si>
  <si>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</si>
  <si>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</si>
  <si>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</si>
  <si>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</si>
  <si>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</si>
  <si>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</si>
  <si>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</si>
  <si>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</si>
  <si>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</si>
  <si>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</si>
  <si>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</si>
  <si>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</si>
  <si>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</si>
  <si>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</si>
  <si>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</si>
  <si>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</si>
  <si>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</si>
  <si>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</si>
  <si>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</si>
  <si>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</si>
  <si>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</si>
  <si>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</si>
  <si>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</si>
  <si>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</si>
  <si>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</si>
  <si>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</si>
  <si>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</si>
  <si>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</si>
  <si>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</si>
  <si>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</si>
  <si>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</si>
  <si>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</si>
  <si>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</si>
  <si>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</si>
  <si>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</si>
  <si>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</si>
  <si>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</si>
  <si>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</si>
  <si>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</si>
  <si>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</si>
  <si>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</si>
  <si>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</si>
  <si>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</si>
  <si>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</si>
  <si>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</si>
  <si>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</si>
  <si>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</si>
  <si>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</si>
  <si>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</si>
  <si>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</si>
  <si>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</si>
  <si>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</si>
  <si>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</si>
  <si>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</si>
  <si>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</si>
  <si>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</si>
  <si>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</si>
  <si>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</si>
  <si>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</si>
  <si>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</si>
  <si>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</si>
  <si>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</si>
  <si>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</si>
  <si>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</si>
  <si>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</si>
  <si>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</si>
  <si>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</si>
  <si>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</si>
  <si>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</si>
  <si>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</si>
  <si>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</si>
  <si>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</si>
  <si>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</si>
  <si>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</si>
  <si>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</si>
  <si>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</si>
  <si>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</si>
  <si>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</si>
  <si>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</si>
  <si>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</si>
  <si>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</si>
  <si>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</si>
  <si>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</si>
  <si>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</si>
  <si>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</si>
  <si>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</si>
  <si>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</si>
  <si>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</si>
  <si>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</si>
  <si>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</si>
  <si>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</si>
  <si>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</si>
  <si>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</si>
  <si>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</si>
  <si>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</si>
  <si>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</si>
  <si>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</si>
  <si>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</si>
  <si>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</si>
  <si>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</si>
  <si>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</si>
  <si>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</si>
  <si>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</si>
  <si>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</si>
  <si>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</si>
  <si>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</si>
  <si>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</si>
  <si>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</si>
  <si>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</si>
  <si>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</si>
  <si>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</si>
  <si>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</si>
  <si>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</si>
  <si>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</si>
  <si>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</si>
  <si>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</si>
  <si>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</si>
  <si>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</si>
  <si>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</si>
  <si>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</si>
  <si>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</si>
  <si>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</si>
  <si>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</si>
  <si>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</si>
  <si>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</si>
  <si>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</si>
  <si>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</si>
  <si>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</si>
  <si>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</si>
  <si>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</si>
  <si>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</si>
  <si>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</si>
  <si>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</si>
  <si>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</si>
  <si>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</si>
  <si>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</si>
  <si>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</si>
  <si>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</si>
  <si>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</si>
  <si>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</si>
  <si>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</si>
  <si>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</si>
  <si>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</si>
  <si>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</si>
  <si>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</si>
  <si>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</si>
  <si>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</si>
  <si>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</si>
  <si>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</si>
  <si>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</si>
  <si>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</si>
  <si>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</si>
  <si>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</si>
  <si>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</si>
  <si>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</si>
  <si>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</si>
  <si>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</si>
  <si>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</si>
  <si>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</si>
  <si>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</si>
  <si>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</si>
  <si>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</si>
  <si>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</si>
  <si>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</si>
  <si>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</si>
  <si>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</si>
  <si>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</si>
  <si>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</si>
  <si>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</si>
  <si>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</si>
  <si>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</si>
  <si>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</si>
  <si>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</si>
  <si>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</si>
  <si>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</si>
  <si>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</si>
  <si>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</si>
  <si>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</si>
  <si>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</si>
  <si>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</si>
  <si>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</si>
  <si>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</si>
  <si>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</si>
  <si>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</si>
  <si>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</si>
  <si>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</si>
  <si>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</si>
  <si>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</si>
  <si>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</si>
  <si>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</si>
  <si>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</si>
  <si>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</si>
  <si>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</si>
  <si>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</si>
  <si>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</si>
  <si>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</si>
  <si>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</si>
  <si>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</si>
  <si>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</si>
  <si>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</si>
  <si>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</si>
  <si>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</si>
  <si>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</si>
  <si>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</si>
  <si>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</si>
  <si>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</si>
  <si>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</si>
  <si>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</si>
  <si>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</si>
  <si>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</si>
  <si>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</si>
  <si>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</si>
  <si>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</si>
  <si>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</si>
  <si>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</si>
  <si>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</si>
  <si>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</si>
  <si>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</si>
  <si>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</si>
  <si>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</si>
  <si>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</si>
  <si>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</si>
  <si>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</si>
  <si>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</si>
  <si>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</si>
  <si>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</si>
  <si>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</si>
  <si>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</si>
  <si>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</si>
  <si>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</si>
  <si>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</si>
  <si>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</si>
  <si>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</si>
  <si>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</si>
  <si>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</si>
  <si>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</si>
  <si>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</si>
  <si>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</si>
  <si>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</si>
  <si>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</si>
  <si>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</si>
  <si>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</si>
  <si>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</si>
  <si>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</si>
  <si>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</si>
  <si>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</si>
  <si>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</si>
  <si>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</si>
  <si>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</si>
  <si>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</si>
  <si>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</si>
  <si>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</si>
  <si>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</si>
  <si>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</si>
  <si>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</si>
  <si>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</si>
  <si>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</si>
  <si>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</si>
  <si>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</si>
  <si>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</si>
  <si>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</si>
  <si>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</si>
  <si>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</si>
  <si>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</si>
  <si>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</si>
  <si>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</si>
  <si>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</si>
  <si>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</si>
  <si>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</si>
  <si>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</si>
  <si>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</si>
  <si>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</si>
  <si>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</si>
  <si>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</si>
  <si>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</si>
  <si>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</si>
  <si>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</si>
  <si>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</si>
  <si>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</si>
  <si>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</si>
  <si>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</si>
  <si>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</si>
  <si>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</si>
  <si>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</si>
  <si>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</si>
  <si>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</si>
  <si>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</si>
  <si>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</si>
  <si>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</si>
  <si>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</si>
  <si>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</si>
  <si>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</si>
  <si>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</si>
  <si>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</si>
  <si>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</si>
  <si>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</si>
  <si>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</si>
  <si>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</si>
  <si>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</si>
  <si>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</si>
  <si>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</si>
  <si>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</si>
  <si>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</si>
  <si>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</si>
  <si>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</si>
  <si>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</si>
  <si>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</si>
  <si>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</si>
  <si>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</si>
  <si>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</si>
  <si>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</si>
  <si>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</si>
  <si>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</si>
  <si>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</si>
  <si>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</si>
  <si>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</si>
  <si>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</si>
  <si>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</si>
  <si>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</si>
  <si>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</si>
  <si>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</si>
  <si>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</si>
  <si>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</si>
  <si>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</si>
  <si>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</si>
  <si>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</si>
  <si>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</si>
  <si>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</si>
  <si>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</si>
  <si>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</si>
  <si>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</si>
  <si>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</si>
  <si>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</si>
  <si>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</si>
  <si>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</si>
  <si>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</si>
  <si>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</si>
  <si>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</si>
  <si>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</si>
  <si>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</si>
  <si>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</si>
  <si>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</si>
  <si>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</si>
  <si>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</si>
  <si>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</si>
  <si>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</si>
  <si>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</si>
  <si>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</si>
  <si>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</si>
  <si>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</si>
  <si>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</si>
  <si>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</si>
  <si>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</si>
  <si>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</si>
  <si>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</si>
  <si>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</si>
  <si>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</si>
  <si>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</si>
  <si>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</si>
  <si>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</si>
  <si>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</si>
  <si>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</si>
  <si>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</si>
  <si>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</si>
  <si>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</si>
  <si>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</si>
  <si>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</si>
  <si>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</si>
  <si>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</si>
  <si>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</si>
  <si>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</si>
  <si>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</si>
  <si>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</si>
  <si>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</si>
  <si>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</si>
  <si>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</si>
  <si>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</si>
  <si>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</si>
  <si>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</si>
  <si>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</si>
  <si>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</si>
  <si>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</si>
  <si>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</si>
  <si>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</si>
  <si>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</si>
  <si>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</si>
  <si>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</si>
  <si>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</si>
  <si>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</si>
  <si>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</si>
  <si>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</si>
  <si>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</si>
  <si>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</si>
  <si>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</si>
  <si>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</si>
  <si>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</si>
  <si>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</si>
  <si>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</si>
  <si>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</si>
  <si>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</si>
  <si>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</si>
  <si>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</si>
  <si>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</si>
  <si>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</si>
  <si>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</si>
  <si>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</si>
  <si>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</si>
  <si>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</si>
  <si>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</si>
  <si>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</si>
  <si>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</si>
  <si>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</si>
  <si>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</si>
  <si>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</si>
  <si>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</si>
  <si>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</si>
  <si>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</si>
  <si>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</si>
  <si>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</si>
  <si>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</si>
  <si>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</si>
  <si>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</si>
  <si>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</si>
  <si>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</si>
  <si>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</si>
  <si>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</si>
  <si>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</si>
  <si>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</si>
  <si>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</si>
  <si>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</si>
  <si>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</si>
  <si>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</si>
  <si>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</si>
  <si>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</si>
  <si>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</si>
  <si>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</si>
  <si>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</si>
  <si>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</si>
  <si>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</si>
  <si>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</si>
  <si>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</si>
  <si>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</si>
  <si>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</si>
  <si>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</si>
  <si>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</si>
  <si>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</si>
  <si>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</si>
  <si>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</si>
  <si>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</si>
  <si>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</si>
  <si>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</si>
  <si>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</si>
  <si>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</si>
  <si>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</si>
  <si>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</si>
  <si>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</si>
  <si>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</si>
  <si>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</si>
  <si>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</si>
  <si>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</si>
  <si>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</si>
  <si>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</si>
  <si>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</si>
  <si>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</si>
  <si>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</si>
  <si>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</si>
  <si>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</si>
  <si>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</si>
  <si>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</si>
  <si>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</si>
  <si>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</si>
  <si>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</si>
  <si>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</si>
  <si>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</si>
  <si>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</si>
  <si>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</si>
  <si>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</si>
  <si>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</si>
  <si>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</si>
  <si>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</si>
  <si>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</si>
  <si>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</si>
  <si>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</si>
  <si>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</si>
  <si>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</si>
  <si>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</si>
  <si>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</si>
  <si>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</si>
  <si>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</si>
  <si>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</si>
  <si>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</si>
  <si>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</si>
  <si>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</si>
  <si>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</si>
  <si>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</si>
  <si>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</si>
  <si>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</si>
  <si>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</si>
  <si>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</si>
  <si>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</si>
  <si>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</si>
  <si>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</si>
  <si>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</si>
  <si>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</si>
  <si>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</si>
  <si>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</si>
  <si>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</si>
  <si>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</si>
  <si>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</si>
  <si>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</si>
  <si>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</si>
  <si>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</si>
  <si>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</si>
  <si>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</si>
  <si>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</si>
  <si>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</si>
  <si>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</si>
  <si>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</si>
  <si>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</si>
  <si>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</si>
  <si>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</si>
  <si>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</si>
  <si>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</si>
  <si>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</si>
  <si>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</si>
  <si>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</si>
  <si>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</si>
  <si>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</si>
  <si>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</si>
  <si>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</si>
  <si>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</si>
  <si>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</si>
  <si>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</si>
  <si>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</si>
  <si>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</si>
  <si>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</si>
  <si>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</si>
  <si>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</si>
  <si>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</si>
  <si>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</si>
  <si>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</si>
  <si>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</si>
  <si>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</si>
  <si>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</si>
  <si>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</si>
  <si>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</si>
  <si>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</si>
  <si>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</si>
  <si>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</si>
  <si>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</si>
  <si>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</si>
  <si>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</si>
  <si>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</si>
  <si>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</si>
  <si>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</si>
  <si>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</si>
  <si>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</si>
  <si>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</si>
  <si>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</si>
  <si>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</si>
  <si>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</si>
  <si>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</si>
  <si>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</si>
  <si>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</si>
  <si>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</si>
  <si>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</si>
  <si>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</si>
  <si>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</si>
  <si>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</si>
  <si>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</si>
  <si>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</si>
  <si>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</si>
  <si>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</si>
  <si>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</si>
  <si>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</si>
  <si>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</si>
  <si>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</si>
  <si>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</si>
  <si>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</si>
  <si>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</si>
  <si>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</si>
  <si>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</si>
  <si>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</si>
  <si>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</si>
  <si>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</si>
  <si>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</si>
  <si>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</si>
  <si>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</si>
  <si>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</si>
  <si>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</si>
  <si>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</si>
  <si>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</si>
  <si>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</si>
  <si>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</si>
  <si>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</si>
  <si>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</si>
  <si>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</si>
  <si>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</si>
  <si>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</si>
  <si>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</si>
  <si>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</si>
  <si>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</si>
  <si>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</si>
  <si>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</si>
  <si>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</si>
  <si>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</si>
  <si>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</si>
  <si>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</si>
  <si>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</si>
  <si>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</si>
  <si>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</si>
  <si>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</si>
  <si>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</si>
  <si>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</si>
  <si>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</si>
  <si>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</si>
  <si>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</si>
  <si>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</si>
  <si>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</si>
  <si>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</si>
  <si>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</si>
  <si>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</si>
  <si>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</si>
  <si>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</si>
  <si>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</si>
  <si>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</si>
  <si>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</si>
  <si>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</si>
  <si>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</si>
  <si>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</si>
  <si>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</si>
  <si>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</si>
  <si>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</si>
  <si>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</si>
  <si>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</si>
  <si>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</si>
  <si>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</si>
  <si>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</si>
  <si>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</si>
  <si>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</si>
  <si>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</si>
  <si>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</si>
  <si>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</si>
  <si>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</si>
  <si>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</si>
  <si>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</si>
  <si>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</si>
  <si>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</si>
  <si>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</si>
  <si>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</si>
  <si>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</si>
  <si>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</si>
  <si>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</si>
  <si>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</si>
  <si>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</si>
  <si>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</si>
  <si>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</si>
  <si>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</si>
  <si>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</si>
  <si>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</si>
  <si>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</si>
  <si>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</si>
  <si>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</si>
  <si>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</si>
  <si>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</si>
  <si>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</si>
  <si>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</si>
  <si>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</si>
  <si>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</si>
  <si>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</si>
  <si>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</si>
  <si>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</si>
  <si>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</si>
  <si>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</si>
  <si>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</si>
  <si>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</si>
  <si>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</si>
  <si>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</si>
  <si>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</si>
  <si>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</si>
  <si>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</si>
  <si>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</si>
  <si>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</si>
  <si>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</si>
  <si>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</si>
  <si>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</si>
  <si>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</si>
  <si>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</si>
  <si>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</si>
  <si>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</si>
  <si>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</si>
  <si>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</si>
  <si>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</si>
  <si>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</si>
  <si>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</si>
  <si>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</si>
  <si>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</si>
  <si>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</si>
  <si>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</si>
  <si>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</si>
  <si>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</si>
  <si>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</si>
  <si>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</si>
  <si>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</si>
  <si>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</si>
  <si>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</si>
  <si>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</si>
  <si>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</si>
  <si>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</si>
  <si>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</si>
  <si>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</si>
  <si>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</si>
  <si>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</si>
  <si>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</si>
  <si>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</si>
  <si>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</si>
  <si>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</si>
  <si>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</si>
  <si>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</si>
  <si>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</si>
  <si>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</si>
  <si>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</si>
  <si>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</si>
  <si>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</si>
  <si>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</si>
  <si>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</si>
  <si>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</si>
  <si>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</si>
  <si>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</si>
  <si>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</si>
  <si>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</si>
  <si>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</si>
  <si>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</si>
  <si>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</si>
  <si>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</si>
  <si>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</si>
  <si>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</si>
  <si>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</si>
  <si>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</si>
  <si>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</si>
  <si>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</si>
  <si>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</si>
  <si>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</si>
  <si>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</si>
  <si>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</si>
  <si>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</si>
  <si>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</si>
  <si>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</si>
  <si>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</si>
  <si>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</si>
  <si>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</si>
  <si>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</si>
  <si>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</si>
  <si>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</si>
  <si>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</si>
  <si>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</si>
  <si>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</si>
  <si>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</si>
  <si>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</si>
  <si>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</si>
  <si>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</si>
  <si>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</si>
  <si>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</si>
  <si>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</si>
  <si>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</si>
  <si>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</si>
  <si>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</si>
  <si>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</si>
  <si>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</si>
  <si>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</si>
  <si>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</si>
  <si>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</si>
  <si>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</si>
  <si>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</si>
  <si>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</si>
  <si>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</si>
  <si>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</si>
  <si>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</si>
  <si>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</si>
  <si>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</si>
  <si>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</si>
  <si>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</si>
  <si>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</si>
  <si>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</si>
  <si>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</si>
  <si>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</si>
  <si>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</si>
  <si>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</si>
  <si>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</si>
  <si>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</si>
  <si>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</si>
  <si>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</si>
  <si>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</si>
  <si>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</si>
  <si>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</si>
  <si>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</si>
  <si>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</si>
  <si>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</si>
  <si>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</si>
  <si>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</si>
  <si>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</si>
  <si>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</si>
  <si>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</si>
  <si>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</si>
  <si>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</si>
  <si>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</si>
  <si>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</si>
  <si>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</si>
  <si>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</si>
  <si>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</si>
  <si>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</si>
  <si>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</si>
  <si>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</si>
  <si>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</si>
  <si>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</si>
  <si>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</si>
  <si>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</si>
  <si>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</si>
  <si>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</si>
  <si>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</si>
  <si>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</si>
  <si>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</si>
  <si>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</si>
  <si>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</si>
  <si>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</si>
  <si>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</si>
  <si>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</si>
  <si>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</si>
  <si>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</si>
  <si>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</si>
  <si>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</si>
  <si>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</si>
  <si>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</si>
  <si>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</si>
  <si>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</si>
  <si>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</si>
  <si>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</si>
  <si>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</si>
  <si>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</si>
  <si>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</si>
  <si>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</si>
  <si>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</si>
  <si>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</si>
  <si>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</si>
  <si>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</si>
  <si>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</si>
  <si>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</si>
  <si>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</si>
  <si>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</si>
  <si>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</si>
  <si>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</si>
  <si>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</si>
  <si>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</si>
  <si>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</si>
  <si>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</si>
  <si>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</si>
  <si>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</si>
  <si>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</si>
  <si>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</si>
  <si>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</si>
  <si>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</si>
  <si>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</si>
  <si>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</si>
  <si>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</si>
  <si>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</si>
  <si>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</si>
  <si>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</si>
  <si>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</si>
  <si>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</si>
  <si>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</si>
  <si>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</si>
  <si>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</si>
  <si>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</si>
  <si>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</si>
  <si>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</si>
  <si>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</si>
  <si>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</si>
  <si>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</si>
  <si>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</si>
  <si>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</si>
  <si>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</si>
  <si>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</si>
  <si>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</si>
  <si>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</si>
  <si>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</si>
  <si>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</si>
  <si>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</si>
  <si>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</si>
  <si>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</si>
  <si>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</si>
  <si>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</si>
  <si>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</si>
  <si>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</si>
  <si>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</si>
  <si>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</si>
  <si>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</si>
  <si>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</si>
  <si>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</si>
  <si>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</si>
  <si>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</si>
  <si>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</si>
  <si>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</si>
  <si>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</si>
  <si>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</si>
  <si>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</si>
  <si>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</si>
  <si>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</si>
  <si>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</si>
  <si>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</si>
  <si>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</si>
  <si>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</si>
  <si>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</si>
  <si>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</si>
  <si>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</si>
  <si>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</si>
  <si>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</si>
  <si>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</si>
  <si>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</si>
  <si>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</si>
  <si>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</si>
  <si>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</si>
  <si>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</si>
  <si>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</si>
  <si>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</si>
  <si>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</si>
  <si>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</si>
  <si>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</si>
  <si>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</si>
  <si>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</si>
  <si>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</si>
  <si>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</si>
  <si>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</si>
  <si>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</si>
  <si>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</si>
  <si>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</si>
  <si>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</si>
  <si>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</si>
  <si>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</si>
  <si>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</si>
  <si>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</si>
  <si>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</si>
  <si>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</si>
  <si>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</si>
  <si>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</si>
  <si>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</si>
  <si>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</si>
  <si>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</si>
  <si>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</si>
  <si>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</si>
  <si>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</si>
  <si>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</si>
  <si>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</si>
  <si>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</si>
  <si>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</si>
  <si>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</si>
  <si>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</si>
  <si>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</si>
  <si>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</si>
  <si>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</si>
  <si>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</si>
  <si>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</si>
  <si>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</si>
  <si>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</si>
  <si>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</si>
  <si>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</si>
  <si>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</si>
  <si>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</si>
  <si>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</si>
  <si>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</si>
  <si>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</si>
  <si>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</si>
  <si>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</si>
  <si>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</si>
  <si>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</si>
  <si>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</si>
  <si>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</si>
  <si>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</si>
  <si>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</si>
  <si>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</si>
  <si>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</si>
  <si>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</si>
  <si>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</si>
  <si>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</si>
  <si>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</si>
  <si>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</si>
  <si>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</si>
  <si>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</si>
  <si>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</si>
  <si>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</si>
  <si>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</si>
  <si>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</si>
  <si>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</si>
  <si>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</si>
  <si>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</si>
  <si>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</si>
  <si>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</si>
  <si>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</si>
  <si>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</si>
  <si>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</si>
  <si>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</si>
  <si>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</si>
  <si>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</si>
  <si>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</si>
  <si>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</si>
  <si>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</si>
  <si>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</si>
  <si>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</si>
  <si>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</si>
  <si>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</si>
  <si>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</si>
  <si>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</si>
  <si>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</si>
  <si>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</si>
  <si>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</si>
  <si>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</si>
  <si>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</si>
  <si>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</si>
  <si>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</si>
  <si>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</si>
  <si>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</si>
  <si>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</si>
  <si>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</si>
  <si>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</si>
  <si>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</si>
  <si>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</si>
  <si>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</si>
  <si>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</si>
  <si>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</si>
  <si>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</si>
  <si>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</si>
  <si>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</si>
  <si>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</si>
  <si>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</si>
  <si>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</si>
  <si>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</si>
  <si>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</si>
  <si>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</si>
  <si>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</si>
  <si>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</si>
  <si>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</si>
  <si>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</si>
  <si>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</si>
  <si>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</si>
  <si>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</si>
  <si>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</si>
  <si>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</si>
  <si>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</si>
  <si>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</si>
  <si>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</si>
  <si>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</si>
  <si>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</si>
  <si>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</si>
  <si>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</si>
  <si>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</si>
  <si>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</si>
  <si>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</si>
  <si>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</si>
  <si>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</si>
  <si>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</si>
  <si>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</si>
  <si>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</si>
  <si>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</si>
  <si>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</si>
  <si>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</si>
  <si>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</si>
  <si>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</si>
  <si>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</si>
  <si>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</si>
  <si>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</si>
  <si>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</si>
  <si>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</si>
  <si>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</si>
  <si>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</si>
  <si>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</si>
  <si>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</si>
  <si>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</si>
  <si>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</si>
  <si>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</si>
  <si>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</si>
  <si>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</si>
  <si>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</si>
  <si>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</si>
  <si>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</si>
  <si>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</si>
  <si>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</si>
  <si>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</si>
  <si>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</si>
  <si>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</si>
  <si>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</si>
  <si>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</si>
  <si>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</si>
  <si>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</si>
  <si>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</si>
  <si>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</si>
  <si>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</si>
  <si>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</si>
  <si>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</si>
  <si>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</si>
  <si>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</si>
  <si>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</si>
  <si>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</si>
  <si>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</si>
  <si>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</si>
  <si>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</si>
  <si>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</si>
  <si>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</si>
  <si>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</si>
  <si>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</si>
  <si>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</si>
  <si>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</si>
  <si>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</si>
  <si>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</si>
  <si>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</si>
  <si>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</si>
  <si>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</si>
  <si>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</si>
  <si>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</si>
  <si>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</si>
  <si>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</si>
  <si>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</si>
  <si>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</si>
  <si>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</si>
  <si>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</si>
  <si>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</si>
  <si>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</si>
  <si>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</si>
  <si>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</si>
  <si>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</si>
  <si>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</si>
  <si>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</si>
  <si>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</si>
  <si>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</si>
  <si>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</si>
  <si>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</si>
  <si>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</si>
  <si>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</si>
  <si>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</si>
  <si>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</si>
  <si>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</si>
  <si>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</si>
  <si>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</si>
  <si>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</si>
  <si>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</si>
  <si>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</si>
  <si>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</si>
  <si>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</si>
  <si>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</si>
  <si>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</si>
  <si>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</si>
  <si>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</si>
  <si>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</si>
  <si>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</si>
  <si>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</si>
  <si>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</si>
  <si>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</si>
  <si>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</si>
  <si>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</si>
  <si>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</si>
  <si>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</si>
  <si>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</si>
  <si>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</si>
  <si>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</si>
  <si>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</si>
  <si>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</si>
  <si>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</si>
  <si>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</si>
  <si>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</si>
  <si>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</si>
  <si>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</si>
  <si>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</si>
  <si>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</si>
  <si>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</si>
  <si>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</si>
  <si>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</si>
  <si>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</si>
  <si>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</si>
  <si>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</si>
  <si>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</si>
  <si>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</si>
  <si>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</si>
  <si>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</si>
  <si>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</si>
  <si>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</si>
  <si>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</si>
  <si>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</si>
  <si>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</si>
  <si>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</si>
  <si>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</si>
  <si>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</si>
  <si>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</si>
  <si>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</si>
  <si>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</si>
  <si>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</si>
  <si>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</si>
  <si>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</si>
  <si>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</si>
  <si>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</si>
  <si>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</si>
  <si>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</si>
  <si>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</si>
  <si>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</si>
  <si>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</si>
  <si>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</si>
  <si>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</si>
  <si>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</si>
  <si>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</si>
  <si>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</si>
  <si>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</si>
  <si>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</si>
  <si>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</si>
  <si>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</si>
  <si>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</si>
  <si>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</si>
  <si>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</si>
  <si>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</si>
  <si>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</si>
  <si>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</si>
  <si>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</si>
  <si>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</si>
  <si>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</si>
  <si>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</si>
  <si>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</si>
  <si>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</si>
  <si>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</si>
  <si>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</si>
  <si>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</si>
  <si>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</si>
  <si>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</si>
  <si>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</si>
  <si>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</si>
  <si>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</si>
  <si>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</si>
  <si>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</si>
  <si>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</si>
  <si>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</si>
  <si>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</si>
  <si>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</si>
  <si>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</si>
  <si>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</si>
  <si>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</si>
  <si>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</si>
  <si>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</si>
  <si>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</si>
  <si>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</si>
  <si>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</si>
  <si>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</si>
  <si>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</si>
  <si>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</si>
  <si>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</si>
  <si>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</si>
  <si>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</si>
  <si>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</si>
  <si>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</si>
  <si>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</si>
  <si>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</si>
  <si>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</si>
  <si>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</si>
  <si>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</si>
  <si>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</si>
  <si>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</si>
  <si>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</si>
  <si>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</si>
  <si>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</si>
  <si>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</si>
  <si>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</si>
  <si>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</si>
  <si>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</si>
  <si>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</si>
  <si>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</si>
  <si>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</si>
  <si>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</si>
  <si>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</si>
  <si>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</si>
  <si>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</si>
  <si>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</si>
  <si>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</si>
  <si>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</si>
  <si>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</si>
  <si>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</si>
  <si>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</si>
  <si>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</si>
  <si>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</si>
  <si>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</si>
  <si>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</si>
  <si>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</si>
  <si>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</si>
  <si>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</si>
  <si>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</si>
  <si>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</si>
  <si>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</si>
  <si>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</si>
  <si>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</si>
  <si>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</si>
  <si>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</si>
  <si>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</si>
  <si>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</si>
  <si>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</si>
  <si>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</si>
  <si>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</si>
  <si>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</si>
  <si>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</si>
  <si>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</si>
  <si>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</si>
  <si>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</si>
  <si>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</si>
  <si>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</si>
  <si>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</si>
  <si>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</si>
  <si>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</si>
  <si>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</si>
  <si>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</si>
  <si>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</si>
  <si>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</si>
  <si>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</si>
  <si>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</si>
  <si>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</si>
  <si>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</si>
  <si>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</si>
  <si>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</si>
  <si>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</si>
  <si>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</si>
  <si>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</si>
  <si>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</si>
  <si>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</si>
  <si>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</si>
  <si>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</si>
  <si>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</si>
  <si>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</si>
  <si>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</si>
  <si>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</si>
  <si>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</si>
  <si>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</si>
  <si>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</si>
  <si>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</si>
  <si>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</si>
  <si>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</si>
  <si>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</si>
  <si>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</si>
  <si>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</si>
  <si>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</si>
  <si>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</si>
  <si>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</si>
  <si>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</si>
  <si>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</si>
  <si>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</si>
  <si>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</si>
  <si>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</si>
  <si>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</si>
  <si>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</si>
  <si>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</si>
  <si>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</si>
  <si>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</si>
  <si>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</si>
  <si>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</si>
  <si>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</si>
  <si>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</si>
  <si>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</si>
  <si>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</si>
  <si>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</si>
  <si>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</si>
  <si>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</si>
  <si>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</si>
  <si>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</si>
  <si>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</si>
  <si>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</si>
  <si>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</si>
  <si>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</si>
  <si>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</si>
  <si>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</si>
  <si>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</si>
  <si>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</si>
  <si>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</si>
  <si>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</si>
  <si>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</si>
  <si>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</si>
  <si>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</si>
  <si>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</si>
  <si>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</si>
  <si>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</si>
  <si>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</si>
  <si>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</si>
  <si>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</si>
  <si>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</si>
  <si>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</si>
  <si>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</si>
  <si>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</si>
  <si>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</si>
  <si>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</si>
  <si>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</si>
  <si>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</si>
  <si>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</si>
  <si>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</si>
  <si>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</si>
  <si>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</si>
  <si>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</si>
  <si>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</si>
  <si>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</si>
  <si>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</si>
  <si>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</si>
  <si>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</si>
  <si>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</si>
  <si>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</si>
  <si>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</si>
  <si>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</si>
  <si>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</si>
  <si>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</si>
  <si>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</si>
  <si>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</si>
  <si>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</si>
  <si>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</si>
  <si>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</si>
  <si>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</si>
  <si>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</si>
  <si>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</si>
  <si>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</si>
  <si>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</si>
  <si>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</si>
  <si>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</si>
  <si>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</si>
  <si>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</si>
  <si>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</si>
  <si>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</si>
  <si>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</si>
  <si>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</si>
  <si>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</si>
  <si>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</si>
  <si>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</si>
  <si>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</si>
  <si>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</si>
  <si>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</si>
  <si>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</si>
  <si>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</si>
  <si>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</si>
  <si>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</si>
  <si>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</si>
  <si>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</si>
  <si>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</si>
  <si>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</si>
  <si>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</si>
  <si>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</si>
  <si>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</si>
  <si>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</si>
  <si>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</si>
  <si>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</si>
  <si>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</si>
  <si>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</si>
  <si>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</si>
  <si>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</si>
  <si>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</si>
  <si>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</si>
  <si>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</si>
  <si>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</si>
  <si>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</si>
  <si>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</si>
  <si>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</si>
  <si>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</si>
  <si>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</si>
  <si>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</si>
  <si>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</si>
  <si>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</si>
  <si>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</si>
  <si>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</si>
  <si>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</si>
  <si>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</si>
  <si>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</si>
  <si>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</si>
  <si>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</si>
  <si>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</si>
  <si>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</si>
  <si>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</si>
  <si>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</si>
  <si>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</si>
  <si>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</si>
  <si>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</si>
  <si>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</si>
  <si>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</si>
  <si>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</si>
  <si>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</si>
  <si>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</si>
  <si>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</si>
  <si>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</si>
  <si>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</si>
  <si>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</si>
  <si>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</si>
  <si>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</si>
  <si>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</si>
  <si>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</si>
  <si>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</si>
  <si>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</si>
  <si>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</si>
  <si>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</si>
  <si>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</si>
  <si>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</si>
  <si>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</si>
  <si>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</si>
  <si>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</si>
  <si>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</si>
  <si>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</si>
  <si>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</si>
  <si>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</si>
  <si>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</si>
  <si>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</si>
  <si>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</si>
  <si>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</si>
  <si>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</si>
  <si>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</si>
  <si>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</si>
  <si>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</si>
  <si>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</si>
  <si>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</si>
  <si>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</si>
  <si>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</si>
  <si>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</si>
  <si>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</si>
  <si>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</si>
  <si>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</si>
  <si>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</si>
  <si>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</si>
  <si>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</si>
  <si>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</si>
  <si>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</si>
  <si>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</si>
  <si>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</si>
  <si>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</si>
  <si>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</si>
  <si>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</si>
  <si>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</si>
  <si>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</si>
  <si>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</si>
  <si>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</si>
  <si>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</si>
  <si>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</si>
  <si>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</si>
  <si>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</si>
  <si>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</si>
  <si>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</si>
  <si>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</si>
  <si>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</si>
  <si>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</si>
  <si>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</si>
  <si>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</si>
  <si>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</si>
  <si>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</si>
  <si>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</si>
  <si>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</si>
  <si>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</si>
  <si>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</si>
  <si>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</si>
  <si>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</si>
  <si>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</si>
  <si>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</si>
  <si>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</si>
  <si>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</si>
  <si>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</si>
  <si>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</si>
  <si>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</si>
  <si>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</si>
  <si>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</si>
  <si>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</si>
  <si>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</si>
  <si>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</si>
  <si>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</si>
  <si>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</si>
  <si>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</si>
  <si>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</si>
  <si>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</si>
  <si>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</si>
  <si>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</si>
  <si>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</si>
  <si>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</si>
  <si>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</si>
  <si>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</si>
  <si>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</si>
  <si>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</si>
  <si>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</si>
  <si>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</si>
  <si>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</si>
  <si>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</si>
  <si>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</si>
  <si>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</si>
  <si>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</si>
  <si>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</si>
  <si>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</si>
  <si>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</si>
  <si>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</si>
  <si>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</si>
  <si>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</si>
  <si>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</si>
  <si>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</si>
  <si>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</si>
  <si>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</si>
  <si>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</si>
  <si>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</si>
  <si>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</si>
  <si>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</si>
  <si>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</si>
  <si>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</si>
  <si>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</si>
  <si>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</si>
  <si>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</si>
  <si>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</si>
  <si>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</si>
  <si>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</si>
  <si>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</si>
  <si>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</si>
  <si>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</si>
  <si>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</si>
  <si>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</si>
  <si>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</si>
  <si>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</si>
  <si>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</si>
  <si>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</si>
  <si>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</si>
  <si>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</si>
  <si>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</si>
  <si>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</si>
  <si>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</si>
  <si>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</si>
  <si>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</si>
  <si>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</si>
  <si>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</si>
  <si>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</si>
  <si>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</si>
  <si>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</si>
  <si>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</si>
  <si>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</si>
  <si>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</si>
  <si>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</si>
  <si>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</si>
  <si>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</si>
  <si>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</si>
  <si>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</si>
  <si>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</si>
  <si>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</si>
  <si>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</si>
  <si>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</si>
  <si>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</si>
  <si>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</si>
  <si>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</si>
  <si>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</si>
  <si>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</si>
  <si>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</si>
  <si>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</si>
  <si>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</si>
  <si>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</si>
  <si>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</si>
  <si>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</si>
  <si>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</si>
  <si>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</si>
  <si>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</si>
  <si>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</si>
  <si>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</si>
  <si>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</si>
  <si>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</si>
  <si>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</si>
  <si>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</si>
  <si>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</si>
  <si>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</si>
  <si>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</si>
  <si>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</si>
  <si>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</si>
  <si>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</si>
  <si>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</si>
  <si>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</si>
  <si>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</si>
  <si>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</si>
  <si>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</si>
  <si>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</si>
  <si>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</si>
  <si>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</si>
  <si>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</si>
  <si>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</si>
  <si>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</si>
  <si>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</si>
  <si>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</si>
  <si>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</si>
  <si>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</si>
  <si>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</si>
  <si>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</si>
  <si>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</si>
  <si>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</si>
  <si>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</si>
  <si>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</si>
  <si>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</si>
  <si>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</si>
  <si>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</si>
  <si>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</si>
  <si>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</si>
  <si>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</si>
  <si>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</si>
  <si>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</si>
  <si>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</si>
  <si>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</si>
  <si>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</si>
  <si>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</si>
  <si>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</si>
  <si>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</si>
  <si>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</si>
  <si>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</si>
  <si>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</si>
  <si>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</si>
  <si>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</si>
  <si>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</si>
  <si>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</si>
  <si>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</si>
  <si>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</si>
  <si>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</si>
  <si>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</si>
  <si>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</si>
  <si>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</si>
  <si>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</si>
  <si>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</si>
  <si>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</si>
  <si>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</si>
  <si>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</si>
  <si>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</si>
  <si>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</si>
  <si>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</si>
  <si>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</si>
  <si>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</si>
  <si>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</si>
  <si>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</si>
  <si>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</si>
  <si>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</si>
  <si>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</si>
  <si>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</si>
  <si>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</si>
  <si>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</si>
  <si>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</si>
  <si>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</si>
  <si>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</si>
  <si>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</si>
  <si>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</si>
  <si>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</si>
  <si>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</si>
  <si>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</si>
  <si>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</si>
  <si>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</si>
  <si>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</si>
  <si>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</si>
  <si>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</si>
  <si>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</si>
  <si>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</si>
  <si>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</si>
  <si>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</si>
  <si>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</si>
  <si>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</si>
  <si>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</si>
  <si>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</si>
  <si>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</si>
  <si>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</si>
  <si>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</si>
  <si>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</si>
  <si>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</si>
  <si>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</si>
  <si>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</si>
  <si>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</si>
  <si>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</si>
  <si>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</si>
  <si>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</si>
  <si>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</si>
  <si>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</si>
  <si>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</si>
  <si>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</si>
  <si>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</si>
  <si>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</si>
  <si>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</si>
  <si>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</si>
  <si>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</si>
  <si>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</si>
  <si>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</si>
  <si>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</si>
  <si>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</si>
  <si>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</si>
  <si>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</si>
  <si>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</si>
  <si>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</si>
  <si>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</si>
  <si>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</si>
  <si>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</si>
  <si>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</si>
  <si>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</si>
  <si>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</si>
  <si>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</si>
  <si>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</si>
  <si>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</si>
  <si>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</si>
  <si>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</si>
  <si>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</si>
  <si>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</si>
  <si>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</si>
  <si>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</si>
  <si>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</si>
  <si>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</si>
  <si>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</si>
  <si>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</si>
  <si>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</si>
  <si>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</si>
  <si>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</si>
  <si>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</si>
  <si>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</si>
  <si>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</si>
  <si>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</si>
  <si>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</si>
  <si>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</si>
  <si>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</si>
  <si>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</si>
  <si>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</si>
  <si>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</si>
  <si>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</si>
  <si>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</si>
  <si>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</si>
  <si>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</si>
  <si>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</si>
  <si>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</si>
  <si>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</si>
  <si>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</si>
  <si>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</si>
  <si>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</si>
  <si>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</si>
  <si>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</si>
  <si>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</si>
  <si>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</si>
  <si>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</si>
  <si>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</si>
  <si>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</si>
  <si>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</si>
  <si>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</si>
  <si>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</si>
  <si>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</si>
  <si>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</si>
  <si>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</si>
  <si>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</si>
  <si>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</si>
  <si>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</si>
  <si>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</si>
  <si>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</si>
  <si>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</si>
  <si>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</si>
  <si>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</si>
  <si>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</si>
  <si>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</si>
  <si>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</si>
  <si>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</si>
  <si>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</si>
  <si>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</si>
  <si>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</si>
  <si>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</si>
  <si>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</si>
  <si>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</si>
  <si>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</si>
  <si>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</si>
  <si>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</si>
  <si>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</si>
  <si>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</si>
  <si>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</si>
  <si>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</si>
  <si>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</si>
  <si>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</si>
  <si>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</si>
  <si>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</si>
  <si>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</si>
  <si>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</si>
  <si>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</si>
  <si>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</si>
  <si>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</si>
  <si>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</si>
  <si>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</si>
  <si>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</si>
  <si>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</si>
  <si>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</si>
  <si>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</si>
  <si>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</si>
  <si>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</si>
  <si>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</si>
  <si>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</si>
  <si>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</si>
  <si>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</si>
  <si>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</si>
  <si>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</si>
  <si>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</si>
  <si>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</si>
  <si>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</si>
  <si>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</si>
  <si>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</si>
  <si>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</si>
  <si>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</si>
  <si>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</si>
  <si>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</si>
  <si>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</si>
  <si>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</si>
  <si>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</si>
  <si>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</si>
  <si>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</si>
  <si>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</si>
  <si>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</si>
  <si>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</si>
  <si>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</si>
  <si>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</si>
  <si>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</si>
  <si>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</si>
  <si>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</si>
  <si>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</si>
  <si>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</si>
  <si>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</si>
  <si>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</si>
  <si>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</si>
  <si>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</si>
  <si>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</si>
  <si>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</si>
  <si>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</si>
  <si>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</si>
  <si>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</si>
  <si>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</si>
  <si>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</si>
  <si>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</si>
  <si>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</si>
  <si>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</si>
  <si>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</si>
  <si>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</si>
  <si>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</si>
  <si>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</si>
  <si>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</si>
  <si>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</si>
  <si>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</si>
  <si>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</si>
  <si>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</si>
  <si>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</si>
  <si>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</si>
  <si>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</si>
  <si>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</si>
  <si>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</si>
  <si>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</si>
  <si>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</si>
  <si>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</si>
  <si>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</si>
  <si>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</si>
  <si>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</si>
  <si>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</si>
  <si>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</si>
  <si>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</si>
  <si>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</si>
  <si>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</si>
  <si>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</si>
  <si>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</si>
  <si>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</si>
  <si>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</si>
  <si>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</si>
  <si>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</si>
  <si>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</si>
  <si>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</si>
  <si>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</si>
  <si>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</si>
  <si>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</si>
  <si>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</si>
  <si>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</si>
  <si>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</si>
  <si>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</si>
  <si>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</si>
  <si>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</si>
  <si>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</si>
  <si>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</si>
  <si>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</si>
  <si>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</si>
  <si>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</si>
  <si>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</si>
  <si>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</si>
  <si>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</si>
  <si>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</si>
  <si>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</si>
  <si>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</si>
  <si>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</si>
  <si>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</si>
  <si>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</si>
  <si>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</si>
  <si>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</si>
  <si>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</si>
  <si>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</si>
  <si>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</si>
  <si>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</si>
  <si>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</si>
  <si>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</si>
  <si>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</si>
  <si>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</si>
  <si>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</si>
  <si>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</si>
  <si>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</si>
  <si>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</si>
  <si>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</si>
  <si>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</si>
  <si>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</si>
  <si>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</si>
  <si>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</si>
  <si>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</si>
  <si>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</si>
  <si>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</si>
  <si>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</si>
  <si>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</si>
  <si>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</si>
  <si>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</si>
  <si>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</si>
  <si>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</si>
  <si>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</si>
  <si>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</si>
  <si>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</si>
  <si>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</si>
  <si>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</si>
  <si>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</si>
  <si>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</si>
  <si>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</si>
  <si>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</si>
  <si>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</si>
  <si>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</si>
  <si>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</si>
  <si>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</si>
  <si>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</si>
  <si>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</si>
  <si>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</si>
  <si>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</si>
  <si>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</si>
  <si>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</si>
  <si>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</si>
  <si>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</si>
  <si>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</si>
  <si>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</si>
  <si>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</si>
  <si>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</si>
  <si>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</si>
  <si>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</si>
  <si>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</si>
  <si>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</si>
  <si>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</si>
  <si>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</si>
  <si>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</si>
  <si>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</si>
  <si>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</si>
  <si>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</si>
  <si>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</si>
  <si>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</si>
  <si>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</si>
  <si>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</si>
  <si>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</si>
  <si>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</si>
  <si>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</si>
  <si>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</si>
  <si>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</si>
  <si>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</si>
  <si>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</si>
  <si>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</si>
  <si>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</si>
  <si>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</si>
  <si>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</si>
  <si>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</si>
  <si>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</si>
  <si>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</si>
  <si>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</si>
  <si>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</si>
  <si>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</si>
  <si>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</si>
  <si>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</si>
  <si>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</si>
  <si>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</si>
  <si>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</si>
  <si>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</si>
  <si>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</si>
  <si>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</si>
  <si>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</si>
  <si>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</si>
  <si>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</si>
  <si>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</si>
  <si>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</si>
  <si>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</si>
  <si>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</si>
  <si>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</si>
  <si>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</si>
  <si>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</si>
  <si>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</si>
  <si>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</si>
  <si>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</si>
  <si>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</si>
  <si>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</si>
  <si>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</si>
  <si>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</si>
  <si>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</si>
  <si>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</si>
  <si>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</si>
  <si>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</si>
  <si>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</si>
  <si>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</si>
  <si>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</si>
  <si>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</si>
  <si>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</si>
  <si>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</si>
  <si>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</si>
  <si>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</si>
  <si>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</si>
  <si>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</si>
  <si>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</si>
  <si>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</si>
  <si>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</si>
  <si>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</si>
  <si>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</si>
  <si>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</si>
  <si>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</si>
  <si>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</si>
  <si>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</si>
  <si>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</si>
  <si>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</si>
  <si>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</si>
  <si>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</si>
  <si>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</si>
  <si>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</si>
  <si>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</si>
  <si>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</si>
  <si>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</si>
  <si>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</si>
  <si>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</si>
  <si>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</si>
  <si>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</si>
  <si>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</si>
  <si>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</si>
  <si>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</si>
  <si>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</si>
  <si>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</si>
  <si>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</si>
  <si>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</si>
  <si>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</si>
  <si>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</si>
  <si>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</si>
  <si>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</si>
  <si>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</si>
  <si>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</si>
  <si>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</si>
  <si>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</si>
  <si>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</si>
  <si>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</si>
  <si>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</si>
  <si>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</si>
  <si>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</si>
  <si>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</si>
  <si>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</si>
  <si>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</si>
  <si>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</si>
  <si>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</si>
  <si>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</si>
  <si>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</si>
  <si>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</si>
  <si>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</si>
  <si>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</si>
  <si>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</si>
  <si>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</si>
  <si>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</si>
  <si>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</si>
  <si>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</si>
  <si>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</si>
  <si>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</si>
  <si>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</si>
  <si>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</si>
  <si>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</si>
  <si>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</si>
  <si>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</si>
  <si>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</si>
  <si>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</si>
  <si>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</si>
  <si>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</si>
  <si>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</si>
  <si>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</si>
  <si>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</si>
  <si>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</si>
  <si>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</si>
  <si>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</si>
  <si>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</si>
  <si>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</si>
  <si>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</si>
  <si>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</si>
  <si>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</si>
  <si>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</si>
  <si>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</si>
  <si>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</si>
  <si>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</si>
  <si>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</si>
  <si>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</si>
  <si>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</si>
  <si>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</si>
  <si>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</si>
  <si>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</si>
  <si>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</si>
  <si>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</si>
  <si>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</si>
  <si>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</si>
  <si>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</si>
  <si>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</si>
  <si>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</si>
  <si>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</si>
  <si>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</si>
  <si>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</si>
  <si>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</si>
  <si>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</si>
  <si>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</si>
  <si>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</si>
  <si>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</si>
  <si>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</si>
  <si>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</si>
  <si>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</si>
  <si>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</si>
  <si>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</si>
  <si>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</si>
  <si>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</si>
  <si>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</si>
  <si>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</si>
  <si>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</si>
  <si>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</si>
  <si>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</si>
  <si>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</si>
  <si>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</si>
  <si>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</si>
  <si>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</si>
  <si>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</si>
  <si>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</si>
  <si>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</si>
  <si>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</si>
  <si>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</si>
  <si>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</si>
  <si>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</si>
  <si>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</si>
  <si>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</si>
  <si>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</si>
  <si>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</si>
  <si>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</si>
  <si>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</si>
  <si>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</si>
  <si>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</si>
  <si>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</si>
  <si>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</si>
  <si>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</si>
  <si>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</si>
  <si>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</si>
  <si>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</si>
  <si>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</si>
  <si>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</si>
  <si>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</si>
  <si>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</si>
  <si>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</si>
  <si>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</si>
  <si>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</si>
  <si>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</si>
  <si>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</si>
  <si>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</si>
  <si>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</si>
  <si>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</si>
  <si>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</si>
  <si>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</si>
  <si>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</si>
  <si>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</si>
  <si>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</si>
  <si>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</si>
  <si>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</si>
  <si>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</si>
  <si>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</si>
  <si>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</si>
  <si>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</si>
  <si>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</si>
  <si>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</si>
  <si>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</si>
  <si>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</si>
  <si>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</si>
  <si>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</si>
  <si>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</si>
  <si>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</si>
  <si>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</si>
  <si>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</si>
  <si>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</si>
  <si>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</si>
  <si>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</si>
  <si>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</si>
  <si>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</si>
  <si>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</si>
  <si>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</si>
  <si>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</si>
  <si>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</si>
  <si>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</si>
  <si>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</si>
  <si>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</si>
  <si>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</si>
  <si>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</si>
  <si>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</si>
  <si>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</si>
  <si>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</si>
  <si>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</si>
  <si>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</si>
  <si>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</si>
  <si>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</si>
  <si>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</si>
  <si>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</si>
  <si>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</si>
  <si>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</si>
  <si>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</si>
  <si>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</si>
  <si>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</si>
  <si>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</si>
  <si>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</si>
  <si>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</si>
  <si>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</si>
  <si>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</si>
  <si>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</si>
  <si>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</si>
  <si>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</si>
  <si>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</si>
  <si>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</si>
  <si>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</si>
  <si>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</si>
  <si>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</si>
  <si>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</si>
  <si>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</si>
  <si>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</si>
  <si>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</si>
  <si>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</si>
  <si>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</si>
  <si>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</si>
  <si>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</si>
  <si>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</si>
  <si>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</si>
  <si>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</si>
  <si>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</si>
  <si>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</si>
  <si>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</si>
  <si>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</si>
  <si>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</si>
  <si>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</si>
  <si>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</si>
  <si>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</si>
  <si>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</si>
  <si>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</si>
  <si>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</si>
  <si>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</si>
  <si>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</si>
  <si>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</si>
  <si>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</si>
  <si>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</si>
  <si>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</si>
  <si>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</si>
  <si>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</si>
  <si>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</si>
  <si>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</si>
  <si>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</si>
  <si>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</si>
  <si>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</si>
  <si>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</si>
  <si>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</si>
  <si>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</si>
  <si>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</si>
  <si>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</si>
  <si>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</si>
  <si>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</si>
  <si>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</si>
  <si>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</si>
  <si>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</si>
  <si>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</si>
  <si>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</si>
  <si>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</si>
  <si>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</si>
  <si>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</si>
  <si>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</si>
  <si>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</si>
  <si>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</si>
  <si>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</si>
  <si>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</si>
  <si>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</si>
  <si>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</si>
  <si>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</si>
  <si>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</si>
  <si>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</si>
  <si>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</si>
  <si>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</si>
  <si>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</si>
  <si>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</si>
  <si>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</si>
  <si>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</si>
  <si>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</si>
  <si>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</si>
  <si>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</si>
  <si>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</si>
  <si>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</si>
  <si>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</si>
  <si>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</si>
  <si>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</si>
  <si>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</si>
  <si>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</si>
  <si>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</si>
  <si>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</si>
  <si>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</si>
  <si>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</si>
  <si>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</si>
  <si>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</si>
  <si>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</si>
  <si>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</si>
  <si>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</si>
  <si>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</si>
  <si>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</si>
  <si>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</si>
  <si>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</si>
  <si>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</si>
  <si>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</si>
  <si>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</si>
  <si>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</si>
  <si>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</si>
  <si>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</si>
  <si>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</si>
  <si>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</si>
  <si>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</si>
  <si>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</si>
  <si>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</si>
  <si>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</si>
  <si>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</si>
  <si>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</si>
  <si>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</si>
  <si>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</si>
  <si>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</si>
  <si>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</si>
  <si>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</si>
  <si>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</si>
  <si>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</si>
  <si>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</si>
  <si>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</si>
  <si>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</si>
  <si>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</si>
  <si>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</si>
  <si>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</si>
  <si>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</si>
  <si>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</si>
  <si>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</si>
  <si>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</si>
  <si>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</si>
  <si>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</si>
  <si>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</si>
  <si>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</si>
  <si>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</si>
  <si>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</si>
  <si>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</si>
  <si>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</si>
  <si>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</si>
  <si>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</si>
  <si>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</si>
  <si>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</si>
  <si>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</si>
  <si>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</si>
  <si>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</si>
  <si>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</si>
  <si>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</si>
  <si>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</si>
  <si>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</si>
  <si>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</si>
  <si>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</si>
  <si>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</si>
  <si>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</si>
  <si>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</si>
  <si>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</si>
  <si>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</si>
  <si>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</si>
  <si>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</si>
  <si>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</si>
  <si>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</si>
  <si>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</si>
  <si>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</si>
  <si>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</si>
  <si>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</si>
  <si>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</si>
  <si>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</si>
  <si>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</si>
  <si>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</si>
  <si>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</si>
  <si>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</si>
  <si>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</si>
  <si>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</si>
  <si>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</si>
  <si>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</si>
  <si>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</si>
  <si>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</si>
  <si>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</si>
  <si>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</si>
  <si>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</si>
  <si>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</si>
  <si>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</si>
  <si>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</si>
  <si>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</si>
  <si>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</si>
  <si>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</si>
  <si>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</si>
  <si>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</si>
  <si>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</si>
  <si>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</si>
  <si>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</si>
  <si>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</si>
  <si>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</si>
  <si>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</si>
  <si>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</si>
  <si>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</si>
  <si>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</si>
  <si>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</si>
  <si>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</si>
  <si>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</si>
  <si>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</si>
  <si>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</si>
  <si>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</si>
  <si>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</si>
  <si>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</si>
  <si>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</si>
  <si>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</si>
  <si>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</si>
  <si>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</si>
  <si>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</si>
  <si>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</si>
  <si>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</si>
  <si>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</si>
  <si>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</si>
  <si>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</si>
  <si>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</si>
  <si>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</si>
  <si>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</si>
  <si>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</si>
  <si>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</si>
  <si>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</si>
  <si>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</si>
  <si>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</si>
  <si>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</si>
  <si>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</si>
  <si>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</si>
  <si>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</si>
  <si>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</si>
  <si>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</si>
  <si>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</si>
  <si>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</si>
  <si>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</si>
  <si>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</si>
  <si>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</si>
  <si>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</si>
  <si>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</si>
  <si>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</si>
  <si>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</si>
  <si>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</si>
  <si>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</si>
  <si>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</si>
  <si>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</si>
  <si>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</si>
  <si>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</si>
  <si>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</si>
  <si>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</si>
  <si>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</si>
  <si>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</si>
  <si>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</si>
  <si>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</si>
  <si>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</si>
  <si>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</si>
  <si>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</si>
  <si>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</si>
  <si>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</si>
  <si>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</si>
  <si>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</si>
  <si>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</si>
  <si>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</si>
  <si>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</si>
  <si>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</si>
  <si>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</si>
  <si>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</si>
  <si>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</si>
  <si>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</si>
  <si>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</si>
  <si>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</si>
  <si>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</si>
  <si>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</si>
  <si>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</si>
  <si>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</si>
  <si>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</si>
  <si>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</si>
  <si>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</si>
  <si>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</si>
  <si>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</si>
  <si>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</si>
  <si>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</si>
  <si>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</si>
  <si>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</si>
  <si>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</si>
  <si>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</si>
  <si>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</si>
  <si>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</si>
  <si>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</si>
  <si>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</si>
  <si>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</si>
  <si>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</si>
  <si>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</si>
  <si>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</si>
  <si>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</si>
  <si>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</si>
  <si>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</si>
  <si>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</si>
  <si>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</si>
  <si>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</si>
  <si>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</si>
  <si>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</si>
  <si>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</si>
  <si>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</si>
  <si>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</si>
  <si>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</si>
  <si>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</si>
  <si>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</si>
  <si>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</si>
  <si>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</si>
  <si>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</si>
  <si>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</si>
  <si>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</si>
  <si>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</si>
  <si>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</si>
  <si>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</si>
  <si>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</si>
  <si>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</si>
  <si>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</si>
  <si>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</si>
  <si>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</si>
  <si>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</si>
  <si>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</si>
  <si>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</si>
  <si>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</si>
  <si>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</si>
  <si>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</si>
  <si>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</si>
  <si>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</si>
  <si>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</si>
  <si>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</si>
  <si>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</si>
  <si>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</si>
  <si>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</si>
  <si>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</si>
  <si>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</si>
  <si>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</si>
  <si>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</si>
  <si>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</si>
  <si>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</si>
  <si>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</si>
  <si>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</si>
  <si>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</si>
  <si>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</si>
  <si>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</si>
  <si>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</si>
  <si>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</si>
  <si>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</si>
  <si>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</si>
  <si>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</si>
  <si>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</si>
  <si>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</si>
  <si>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</si>
  <si>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</si>
  <si>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</si>
  <si>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</si>
  <si>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</si>
  <si>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</si>
  <si>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</si>
  <si>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</si>
  <si>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</si>
  <si>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</si>
  <si>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</si>
  <si>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</si>
  <si>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</si>
  <si>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</si>
  <si>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</si>
  <si>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</si>
  <si>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</si>
  <si>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</si>
  <si>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</si>
  <si>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</si>
  <si>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</si>
  <si>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</si>
  <si>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</si>
  <si>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</si>
  <si>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</si>
  <si>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</si>
  <si>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</si>
  <si>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</si>
  <si>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</si>
  <si>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</si>
  <si>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</si>
  <si>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</si>
  <si>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</si>
  <si>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</si>
  <si>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</si>
  <si>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</si>
  <si>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</si>
  <si>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</si>
  <si>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</si>
  <si>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</si>
  <si>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</si>
  <si>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</si>
  <si>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</si>
  <si>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</si>
  <si>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</si>
  <si>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</si>
  <si>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</si>
  <si>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</si>
  <si>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</si>
  <si>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</si>
  <si>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</si>
  <si>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</si>
  <si>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</si>
  <si>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</si>
  <si>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</si>
  <si>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</si>
  <si>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</si>
  <si>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</si>
  <si>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</si>
  <si>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</si>
  <si>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</si>
  <si>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</si>
  <si>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</si>
  <si>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</si>
  <si>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</si>
  <si>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</si>
  <si>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</si>
  <si>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</si>
  <si>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</si>
  <si>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</si>
  <si>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</si>
  <si>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</si>
  <si>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</si>
  <si>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</si>
  <si>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</si>
  <si>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</si>
  <si>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</si>
  <si>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</si>
  <si>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</si>
  <si>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</si>
  <si>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</si>
  <si>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</si>
  <si>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</si>
  <si>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</si>
  <si>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</si>
  <si>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</si>
  <si>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</si>
  <si>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</si>
  <si>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</si>
  <si>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</si>
  <si>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</si>
  <si>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</si>
  <si>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</si>
  <si>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</si>
  <si>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</si>
  <si>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</si>
  <si>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</si>
  <si>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</si>
  <si>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</si>
  <si>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</si>
  <si>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</si>
  <si>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</si>
  <si>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</si>
  <si>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</si>
  <si>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</si>
  <si>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</si>
  <si>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</si>
  <si>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</si>
  <si>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</si>
  <si>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</si>
  <si>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</si>
  <si>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</si>
  <si>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</si>
  <si>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</si>
  <si>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</si>
  <si>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</si>
  <si>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</si>
  <si>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</si>
  <si>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</si>
  <si>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</si>
  <si>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</si>
  <si>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</si>
  <si>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</si>
  <si>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</si>
  <si>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</si>
  <si>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</si>
  <si>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</si>
  <si>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</si>
  <si>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</si>
  <si>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</si>
  <si>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</si>
  <si>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</si>
  <si>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</si>
  <si>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</si>
  <si>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</si>
  <si>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</si>
  <si>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</si>
  <si>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</si>
  <si>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</si>
  <si>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</si>
  <si>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</si>
  <si>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</si>
  <si>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</si>
  <si>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</si>
  <si>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</si>
  <si>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</si>
  <si>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</si>
  <si>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</si>
  <si>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</si>
  <si>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</si>
  <si>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</si>
  <si>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</si>
  <si>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</si>
  <si>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</si>
  <si>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</si>
  <si>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</si>
  <si>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</si>
  <si>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</si>
  <si>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</si>
  <si>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</si>
  <si>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</si>
  <si>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</si>
  <si>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</si>
  <si>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</si>
  <si>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</si>
  <si>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</si>
  <si>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</si>
  <si>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</si>
  <si>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</si>
  <si>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</si>
  <si>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</si>
  <si>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</si>
  <si>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</si>
  <si>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</si>
  <si>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</si>
  <si>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</si>
  <si>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</si>
  <si>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</si>
  <si>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</si>
  <si>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</si>
  <si>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</si>
  <si>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</si>
  <si>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</si>
  <si>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</si>
  <si>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</si>
  <si>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</si>
  <si>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</si>
  <si>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</si>
  <si>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</si>
  <si>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</si>
  <si>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</si>
  <si>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</si>
  <si>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</si>
  <si>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</si>
  <si>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</si>
  <si>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</si>
  <si>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</si>
  <si>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</si>
  <si>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</si>
  <si>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</si>
  <si>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</si>
  <si>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</si>
  <si>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</si>
  <si>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</si>
  <si>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</si>
  <si>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</si>
  <si>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</si>
  <si>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</si>
  <si>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</si>
  <si>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</si>
  <si>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</si>
  <si>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</si>
  <si>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</si>
  <si>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</si>
  <si>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</si>
  <si>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</si>
  <si>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</si>
  <si>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</si>
  <si>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</si>
  <si>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</si>
  <si>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</si>
  <si>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</si>
  <si>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</si>
  <si>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</si>
  <si>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</si>
  <si>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</si>
  <si>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</si>
  <si>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</si>
  <si>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</si>
  <si>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</si>
  <si>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</si>
  <si>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</si>
  <si>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</si>
  <si>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</si>
  <si>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</si>
  <si>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</si>
  <si>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</si>
  <si>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</si>
  <si>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</si>
  <si>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</si>
  <si>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</si>
  <si>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</si>
  <si>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</si>
  <si>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</si>
  <si>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</si>
  <si>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</si>
  <si>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</si>
  <si>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</si>
  <si>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</si>
  <si>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</si>
  <si>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</si>
  <si>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</si>
  <si>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</si>
  <si>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</si>
  <si>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</si>
  <si>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</si>
  <si>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</si>
  <si>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</si>
  <si>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</si>
  <si>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</si>
  <si>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</si>
  <si>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</si>
  <si>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</si>
  <si>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</si>
  <si>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</si>
  <si>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</si>
  <si>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</si>
  <si>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</si>
  <si>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</si>
  <si>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</si>
  <si>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</si>
  <si>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</si>
  <si>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</si>
  <si>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</si>
  <si>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</si>
  <si>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</si>
  <si>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</si>
  <si>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</si>
  <si>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</si>
  <si>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</si>
  <si>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</si>
  <si>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</si>
  <si>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</si>
  <si>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</si>
  <si>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</si>
  <si>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</si>
  <si>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</si>
  <si>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</si>
  <si>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</si>
  <si>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</si>
  <si>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</si>
  <si>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</si>
  <si>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</si>
  <si>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</si>
  <si>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</si>
  <si>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</si>
  <si>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</si>
  <si>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</si>
  <si>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</si>
  <si>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</si>
  <si>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</si>
  <si>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</si>
  <si>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</si>
  <si>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</si>
  <si>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</si>
  <si>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</si>
  <si>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</si>
  <si>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</si>
  <si>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</si>
  <si>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</si>
  <si>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</si>
  <si>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</si>
  <si>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</si>
  <si>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</si>
  <si>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</si>
  <si>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</si>
  <si>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</si>
  <si>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</si>
  <si>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</si>
  <si>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</si>
  <si>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</si>
  <si>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</si>
  <si>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</si>
  <si>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</si>
  <si>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</si>
  <si>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</si>
  <si>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</si>
  <si>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</si>
  <si>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</si>
  <si>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</si>
  <si>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</si>
  <si>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</si>
  <si>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</si>
  <si>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</si>
  <si>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</si>
  <si>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</si>
  <si>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</si>
  <si>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</si>
  <si>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</si>
  <si>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</si>
  <si>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</si>
  <si>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</si>
  <si>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</si>
  <si>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</si>
  <si>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</si>
  <si>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</si>
  <si>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</si>
  <si>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</si>
  <si>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</si>
  <si>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</si>
  <si>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</si>
  <si>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</si>
  <si>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</si>
  <si>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</si>
  <si>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</si>
  <si>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</si>
  <si>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</si>
  <si>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</si>
  <si>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</si>
  <si>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</si>
  <si>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</si>
  <si>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</si>
  <si>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</si>
  <si>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</si>
  <si>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</si>
  <si>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</si>
  <si>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</si>
  <si>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</si>
  <si>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</si>
  <si>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</si>
  <si>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</si>
  <si>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</si>
  <si>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</si>
  <si>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</si>
  <si>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</si>
  <si>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</si>
  <si>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</si>
  <si>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</si>
  <si>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</si>
  <si>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</si>
  <si>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</si>
  <si>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</si>
  <si>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</si>
  <si>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</si>
  <si>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</si>
  <si>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</si>
  <si>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</si>
  <si>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</si>
  <si>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</si>
  <si>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</si>
  <si>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</si>
  <si>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</si>
  <si>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</si>
  <si>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</si>
  <si>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</si>
  <si>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</si>
  <si>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</si>
  <si>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</si>
  <si>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</si>
  <si>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</si>
  <si>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</si>
  <si>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</si>
  <si>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</si>
  <si>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</si>
  <si>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</si>
  <si>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</si>
  <si>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</si>
  <si>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</si>
  <si>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</si>
  <si>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</si>
  <si>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</si>
  <si>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</si>
  <si>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</si>
  <si>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</si>
  <si>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</si>
  <si>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</si>
  <si>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</si>
  <si>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</si>
  <si>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</si>
  <si>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</si>
  <si>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</si>
  <si>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</si>
  <si>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</si>
  <si>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</si>
  <si>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</si>
  <si>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</si>
  <si>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</si>
  <si>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</si>
  <si>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</si>
  <si>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</si>
  <si>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</si>
  <si>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</si>
  <si>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</si>
  <si>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</si>
  <si>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</si>
  <si>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</si>
  <si>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</si>
  <si>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</si>
  <si>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</si>
  <si>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</si>
  <si>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</si>
  <si>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</si>
  <si>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</si>
  <si>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</si>
  <si>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</si>
  <si>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</si>
  <si>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</si>
  <si>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</si>
  <si>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</si>
  <si>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</si>
  <si>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</si>
  <si>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</si>
  <si>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</si>
  <si>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</si>
  <si>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</si>
  <si>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</si>
  <si>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</si>
  <si>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</si>
  <si>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</si>
  <si>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</si>
  <si>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</si>
  <si>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</si>
  <si>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</si>
  <si>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</si>
  <si>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</si>
  <si>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</si>
  <si>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</si>
  <si>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</si>
  <si>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</si>
  <si>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</si>
  <si>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</si>
  <si>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</si>
  <si>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</si>
  <si>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</si>
  <si>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</si>
  <si>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</si>
  <si>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</si>
  <si>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</si>
  <si>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</si>
  <si>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</si>
  <si>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</si>
  <si>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</si>
  <si>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</si>
  <si>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</si>
  <si>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</si>
  <si>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</si>
  <si>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</si>
  <si>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</si>
  <si>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</si>
  <si>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</si>
  <si>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</si>
  <si>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</si>
  <si>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</si>
  <si>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</si>
  <si>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</si>
  <si>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</si>
  <si>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</si>
  <si>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</si>
  <si>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</si>
  <si>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</si>
  <si>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</si>
  <si>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</si>
  <si>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</si>
  <si>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</si>
  <si>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</si>
  <si>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</si>
  <si>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</si>
  <si>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</si>
  <si>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</si>
  <si>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</si>
  <si>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</si>
  <si>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</si>
  <si>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</si>
  <si>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</si>
  <si>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</si>
  <si>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</si>
  <si>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</si>
  <si>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</si>
  <si>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</si>
  <si>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</si>
  <si>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</si>
  <si>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</si>
  <si>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</si>
  <si>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</si>
  <si>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</si>
  <si>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</si>
  <si>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</si>
  <si>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</si>
  <si>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</si>
  <si>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</si>
  <si>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</si>
  <si>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</si>
  <si>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</si>
  <si>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</si>
  <si>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</si>
  <si>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</si>
  <si>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</si>
  <si>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</si>
  <si>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</si>
  <si>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</si>
  <si>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</si>
  <si>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</si>
  <si>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</si>
  <si>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</si>
  <si>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</si>
  <si>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</si>
  <si>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</si>
  <si>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</si>
  <si>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</si>
  <si>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</si>
  <si>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</si>
  <si>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</si>
  <si>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</si>
  <si>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</si>
  <si>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</si>
  <si>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</si>
  <si>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</si>
  <si>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</si>
  <si>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</si>
  <si>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</si>
  <si>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</si>
  <si>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</si>
  <si>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</si>
  <si>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</si>
  <si>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</si>
  <si>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</si>
  <si>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</si>
  <si>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</si>
  <si>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</si>
  <si>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</si>
  <si>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</si>
  <si>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</si>
  <si>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</si>
  <si>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</si>
  <si>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</si>
  <si>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</si>
  <si>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</si>
  <si>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</si>
  <si>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</si>
  <si>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</si>
  <si>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</si>
  <si>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</si>
  <si>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</si>
  <si>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</si>
  <si>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</si>
  <si>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</si>
  <si>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</si>
  <si>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</si>
  <si>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</si>
  <si>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</si>
  <si>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</si>
  <si>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</si>
  <si>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</si>
  <si>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</si>
  <si>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</si>
  <si>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</si>
  <si>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</si>
  <si>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</si>
  <si>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</si>
  <si>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</si>
  <si>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</si>
  <si>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</si>
  <si>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</si>
  <si>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</si>
  <si>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</si>
  <si>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</si>
  <si>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</si>
  <si>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</si>
  <si>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</si>
  <si>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</si>
  <si>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</si>
  <si>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</si>
  <si>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</si>
  <si>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</si>
  <si>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</si>
  <si>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</si>
  <si>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</si>
  <si>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</si>
  <si>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</si>
  <si>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</si>
  <si>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</si>
  <si>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</si>
  <si>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</si>
  <si>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</si>
  <si>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</si>
  <si>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</si>
  <si>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</si>
  <si>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</si>
  <si>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</si>
  <si>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</si>
  <si>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</si>
  <si>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</si>
  <si>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</si>
  <si>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</si>
  <si>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</si>
  <si>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</si>
  <si>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</si>
  <si>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</si>
  <si>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</si>
  <si>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</si>
  <si>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</si>
  <si>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</si>
  <si>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</si>
  <si>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</si>
  <si>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</si>
  <si>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</si>
  <si>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</si>
  <si>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</si>
  <si>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</si>
  <si>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</si>
  <si>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</si>
  <si>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</si>
  <si>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</si>
  <si>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</si>
  <si>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</si>
  <si>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</si>
  <si>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</si>
  <si>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</si>
  <si>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</si>
  <si>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</si>
  <si>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</si>
  <si>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</si>
  <si>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</si>
  <si>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</si>
  <si>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</si>
  <si>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</si>
  <si>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</si>
  <si>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</si>
  <si>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</si>
  <si>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</si>
  <si>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</si>
  <si>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</si>
  <si>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</si>
  <si>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</si>
  <si>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</si>
  <si>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</si>
  <si>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</si>
  <si>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</si>
  <si>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</si>
  <si>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</si>
  <si>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</si>
  <si>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</si>
  <si>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</si>
  <si>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</si>
  <si>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</si>
  <si>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</si>
  <si>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</si>
  <si>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</si>
  <si>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</si>
  <si>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</si>
  <si>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</si>
  <si>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</si>
  <si>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</si>
  <si>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</si>
  <si>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</si>
  <si>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</si>
  <si>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</si>
  <si>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</si>
  <si>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</si>
  <si>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</si>
  <si>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</si>
  <si>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</si>
  <si>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</si>
  <si>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</si>
  <si>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</si>
  <si>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</si>
  <si>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</si>
  <si>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</si>
  <si>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</si>
  <si>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</si>
  <si>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</si>
  <si>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</si>
  <si>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</si>
  <si>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</si>
  <si>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</si>
  <si>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</si>
  <si>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</si>
  <si>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</si>
  <si>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</si>
  <si>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</si>
  <si>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</si>
  <si>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</si>
  <si>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</si>
  <si>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</si>
  <si>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</si>
  <si>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</si>
  <si>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</si>
  <si>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</si>
  <si>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</si>
  <si>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</si>
  <si>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</si>
  <si>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</si>
  <si>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</si>
  <si>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</si>
  <si>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</si>
  <si>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</si>
  <si>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</si>
  <si>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</si>
  <si>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</si>
  <si>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</si>
  <si>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</si>
  <si>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</si>
  <si>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</si>
  <si>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</si>
  <si>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</si>
  <si>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</si>
  <si>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</si>
  <si>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</si>
  <si>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</si>
  <si>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</si>
  <si>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</si>
  <si>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</si>
  <si>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</si>
  <si>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</si>
  <si>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</si>
  <si>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</si>
  <si>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</si>
  <si>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</si>
  <si>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</si>
  <si>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</si>
  <si>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</si>
  <si>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</si>
  <si>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</si>
  <si>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</si>
  <si>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</si>
  <si>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</si>
  <si>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</si>
  <si>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</si>
  <si>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</si>
  <si>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</si>
  <si>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</si>
  <si>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</si>
  <si>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</si>
  <si>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</si>
  <si>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</si>
  <si>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</si>
  <si>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</si>
  <si>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</si>
  <si>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</si>
  <si>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</si>
  <si>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</si>
  <si>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</si>
  <si>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</si>
  <si>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</si>
  <si>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</si>
  <si>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</si>
  <si>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</si>
  <si>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</si>
  <si>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</si>
  <si>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</si>
  <si>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</si>
  <si>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</si>
  <si>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</si>
  <si>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</si>
  <si>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</si>
  <si>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</si>
  <si>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</si>
  <si>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</si>
  <si>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</si>
  <si>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</si>
  <si>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</si>
  <si>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</si>
  <si>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</si>
  <si>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</si>
  <si>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</si>
  <si>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</si>
  <si>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</si>
  <si>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</si>
  <si>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</si>
  <si>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</si>
  <si>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</si>
  <si>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</si>
  <si>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</si>
  <si>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</si>
  <si>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</si>
  <si>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</si>
  <si>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</si>
  <si>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</si>
  <si>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</si>
  <si>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</si>
  <si>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</si>
  <si>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</si>
  <si>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</si>
  <si>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</si>
  <si>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</si>
  <si>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</si>
  <si>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</si>
  <si>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</si>
  <si>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</si>
  <si>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</si>
  <si>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</si>
  <si>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</si>
  <si>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</si>
  <si>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</si>
  <si>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</si>
  <si>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</si>
  <si>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</si>
  <si>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</si>
  <si>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</si>
  <si>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</si>
  <si>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</si>
  <si>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</si>
  <si>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</si>
  <si>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</si>
  <si>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</si>
  <si>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</si>
  <si>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</si>
  <si>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</si>
  <si>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</si>
  <si>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</si>
  <si>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</si>
  <si>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</si>
  <si>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</si>
  <si>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</si>
  <si>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</si>
  <si>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</si>
  <si>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</si>
  <si>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</si>
  <si>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</si>
  <si>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</si>
  <si>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</si>
  <si>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</si>
  <si>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</si>
  <si>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</si>
  <si>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</si>
  <si>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</si>
  <si>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</si>
  <si>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</si>
  <si>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</si>
  <si>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</si>
  <si>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</si>
  <si>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</si>
  <si>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</si>
  <si>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</si>
  <si>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</si>
  <si>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</si>
  <si>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</si>
  <si>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</si>
  <si>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</si>
  <si>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</si>
  <si>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</si>
  <si>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</si>
  <si>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</si>
  <si>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</si>
  <si>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</si>
  <si>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</si>
  <si>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</si>
  <si>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</si>
  <si>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</si>
  <si>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</si>
  <si>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</si>
  <si>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</si>
  <si>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</si>
  <si>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</si>
  <si>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</si>
  <si>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</si>
  <si>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</si>
  <si>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</si>
  <si>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</si>
  <si>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</si>
  <si>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</si>
  <si>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</si>
  <si>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</si>
  <si>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</si>
  <si>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</si>
  <si>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</si>
  <si>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</si>
  <si>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</si>
  <si>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</si>
  <si>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</si>
  <si>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</si>
  <si>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</si>
  <si>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</si>
  <si>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</si>
  <si>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</si>
  <si>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</si>
  <si>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</si>
  <si>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</si>
  <si>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</si>
  <si>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</si>
  <si>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</si>
  <si>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</si>
  <si>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</si>
  <si>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</si>
  <si>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</si>
  <si>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</si>
  <si>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</si>
  <si>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</si>
  <si>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</si>
  <si>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</si>
  <si>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</si>
  <si>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</si>
  <si>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</si>
  <si>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</si>
  <si>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</si>
  <si>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</si>
  <si>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</si>
  <si>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</si>
  <si>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</si>
  <si>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</si>
  <si>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</si>
  <si>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</si>
  <si>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</si>
  <si>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</si>
  <si>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</si>
  <si>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</si>
  <si>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</si>
  <si>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</si>
  <si>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</si>
  <si>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</si>
  <si>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</si>
  <si>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</si>
  <si>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</si>
  <si>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</si>
  <si>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</si>
  <si>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</si>
  <si>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</si>
  <si>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</si>
  <si>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</si>
  <si>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</si>
  <si>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</si>
  <si>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</si>
  <si>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</si>
  <si>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</si>
  <si>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</si>
  <si>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</si>
  <si>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</si>
  <si>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</si>
  <si>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</si>
  <si>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</si>
  <si>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</si>
  <si>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</si>
  <si>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</si>
  <si>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</si>
  <si>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</si>
  <si>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</si>
  <si>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</si>
  <si>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</si>
  <si>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</si>
  <si>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</si>
  <si>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</si>
  <si>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</si>
  <si>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</si>
  <si>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</si>
  <si>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</si>
  <si>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</si>
  <si>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</si>
  <si>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</si>
  <si>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</si>
  <si>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</si>
  <si>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</si>
  <si>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</si>
  <si>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</si>
  <si>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</si>
  <si>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</si>
  <si>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</si>
  <si>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</si>
  <si>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</si>
  <si>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</si>
  <si>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</si>
  <si>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</si>
  <si>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</si>
  <si>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</si>
  <si>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</si>
  <si>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</si>
  <si>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</si>
  <si>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</si>
  <si>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</si>
  <si>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</si>
  <si>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</si>
  <si>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</si>
  <si>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</si>
  <si>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</si>
  <si>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</si>
  <si>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</si>
  <si>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</si>
  <si>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</si>
  <si>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</si>
  <si>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</si>
  <si>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</si>
  <si>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</si>
  <si>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</si>
  <si>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</si>
  <si>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</si>
  <si>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</si>
  <si>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</si>
  <si>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</si>
  <si>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</si>
  <si>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</si>
  <si>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</si>
  <si>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</si>
  <si>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</si>
  <si>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</si>
  <si>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</si>
  <si>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</si>
  <si>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</si>
  <si>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</si>
  <si>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</si>
  <si>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</si>
  <si>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</si>
  <si>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</si>
  <si>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</si>
  <si>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</si>
  <si>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</si>
  <si>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</si>
  <si>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</si>
  <si>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</si>
  <si>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</si>
  <si>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</si>
  <si>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</si>
  <si>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</si>
  <si>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</si>
  <si>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</si>
  <si>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</si>
  <si>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</si>
  <si>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</si>
  <si>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</si>
  <si>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</si>
  <si>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</si>
  <si>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</si>
  <si>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</si>
  <si>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</si>
  <si>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</si>
  <si>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</si>
  <si>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</si>
  <si>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</si>
  <si>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</si>
  <si>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</si>
  <si>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</si>
  <si>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</si>
  <si>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</si>
  <si>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</si>
  <si>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</si>
  <si>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</si>
  <si>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</si>
  <si>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</si>
  <si>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</si>
  <si>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</si>
  <si>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</si>
  <si>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</si>
  <si>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</si>
  <si>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</si>
  <si>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</si>
  <si>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</si>
  <si>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</si>
  <si>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</si>
  <si>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</si>
  <si>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</si>
  <si>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</si>
  <si>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</si>
  <si>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</si>
  <si>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</si>
  <si>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</si>
  <si>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</si>
  <si>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</si>
  <si>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</si>
  <si>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</si>
  <si>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</si>
  <si>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</si>
  <si>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</si>
  <si>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</si>
  <si>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</si>
  <si>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</si>
  <si>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</si>
  <si>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</si>
  <si>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</si>
  <si>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</si>
  <si>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</si>
  <si>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</si>
  <si>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</si>
  <si>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</si>
  <si>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</si>
  <si>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</si>
  <si>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</si>
  <si>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</si>
  <si>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</si>
  <si>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</si>
  <si>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</si>
  <si>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</si>
  <si>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</si>
  <si>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</si>
  <si>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</si>
  <si>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</si>
  <si>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</si>
  <si>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</si>
  <si>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</si>
  <si>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</si>
  <si>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</si>
  <si>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</si>
  <si>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</si>
  <si>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</si>
  <si>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</si>
  <si>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</si>
  <si>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</si>
  <si>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</si>
  <si>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</si>
  <si>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</si>
  <si>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</si>
  <si>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</si>
  <si>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</si>
  <si>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</si>
  <si>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</si>
  <si>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</si>
  <si>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</si>
  <si>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</si>
  <si>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</si>
  <si>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</si>
  <si>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</si>
  <si>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</si>
  <si>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</si>
  <si>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</si>
  <si>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</si>
  <si>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</si>
  <si>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</si>
  <si>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</si>
  <si>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</si>
  <si>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</si>
  <si>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</si>
  <si>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</si>
  <si>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</si>
  <si>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</si>
  <si>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</si>
  <si>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</si>
  <si>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</si>
  <si>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</si>
  <si>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</si>
  <si>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</si>
  <si>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</si>
  <si>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</si>
  <si>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</si>
  <si>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</si>
  <si>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</si>
  <si>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</si>
  <si>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</si>
  <si>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</si>
  <si>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</si>
  <si>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</si>
  <si>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</si>
  <si>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</si>
  <si>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</si>
  <si>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</si>
  <si>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</si>
  <si>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</si>
  <si>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</si>
  <si>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</si>
  <si>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</si>
  <si>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</si>
  <si>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</si>
  <si>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</si>
  <si>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</si>
  <si>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</si>
  <si>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</si>
  <si>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</si>
  <si>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</si>
  <si>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</si>
  <si>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</si>
  <si>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</si>
  <si>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</si>
  <si>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</si>
  <si>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</si>
  <si>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</si>
  <si>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</si>
  <si>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</si>
  <si>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</si>
  <si>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</si>
  <si>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</si>
  <si>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</si>
  <si>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</si>
  <si>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</si>
  <si>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</si>
  <si>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</si>
  <si>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</si>
  <si>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</si>
  <si>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</si>
  <si>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</si>
  <si>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</si>
  <si>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</si>
  <si>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</si>
  <si>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</si>
  <si>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</si>
  <si>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</si>
  <si>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</si>
  <si>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</si>
  <si>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</si>
  <si>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</si>
  <si>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</si>
  <si>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</si>
  <si>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</si>
  <si>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</si>
  <si>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</si>
  <si>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</si>
  <si>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</si>
  <si>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</si>
  <si>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</si>
  <si>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</si>
  <si>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</si>
  <si>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</si>
  <si>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</si>
  <si>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</si>
  <si>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</si>
  <si>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</si>
  <si>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</si>
  <si>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</si>
  <si>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</si>
  <si>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</si>
  <si>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</si>
  <si>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</si>
  <si>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</si>
  <si>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</si>
  <si>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</si>
  <si>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</si>
  <si>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</si>
  <si>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</si>
  <si>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</si>
  <si>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</si>
  <si>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</si>
  <si>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</si>
  <si>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</si>
  <si>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</si>
  <si>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</si>
  <si>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</si>
  <si>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</si>
  <si>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</si>
  <si>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</si>
  <si>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</si>
  <si>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</si>
  <si>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</si>
  <si>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</si>
  <si>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</si>
  <si>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</si>
  <si>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</si>
  <si>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</si>
  <si>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</si>
  <si>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</si>
  <si>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</si>
  <si>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</si>
  <si>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</si>
  <si>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</si>
  <si>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</si>
  <si>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</si>
  <si>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</si>
  <si>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</si>
  <si>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</si>
  <si>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</si>
  <si>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</si>
  <si>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</si>
  <si>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</si>
  <si>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</si>
  <si>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</si>
  <si>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</si>
  <si>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</si>
  <si>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</si>
  <si>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</si>
  <si>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</si>
  <si>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</si>
  <si>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</si>
  <si>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</si>
  <si>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</si>
  <si>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</si>
  <si>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</si>
  <si>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</si>
  <si>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</si>
  <si>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</si>
  <si>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</si>
  <si>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</si>
  <si>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</si>
  <si>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</si>
  <si>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</si>
  <si>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</si>
  <si>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</si>
  <si>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</si>
  <si>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</si>
  <si>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</si>
  <si>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</si>
  <si>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</si>
  <si>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</si>
  <si>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</si>
  <si>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</si>
  <si>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</si>
  <si>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</si>
  <si>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</si>
  <si>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</si>
  <si>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</si>
  <si>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</si>
  <si>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</si>
  <si>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</si>
  <si>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</si>
  <si>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</si>
  <si>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</si>
  <si>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</si>
  <si>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</si>
  <si>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</si>
  <si>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</si>
  <si>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</si>
  <si>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</si>
  <si>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</si>
  <si>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</si>
  <si>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</si>
  <si>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</si>
  <si>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</si>
  <si>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</si>
  <si>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</si>
  <si>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</si>
  <si>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</si>
  <si>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</si>
  <si>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</si>
  <si>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</si>
  <si>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</si>
  <si>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</si>
  <si>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</si>
  <si>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</si>
  <si>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</si>
  <si>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</si>
  <si>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</si>
  <si>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PCM-20251028-00000121</t>
  </si>
  <si>
    <t>Site located in USF area access at night team moved to check the issue</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</si>
  <si>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</si>
  <si>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</si>
  <si>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</si>
  <si>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</si>
  <si>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</si>
  <si>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</si>
  <si>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</si>
  <si>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</si>
  <si>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</si>
  <si>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</si>
  <si>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</si>
  <si>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</si>
  <si>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</si>
  <si>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</si>
  <si>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</si>
  <si>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</si>
  <si>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</si>
  <si>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</si>
  <si>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</si>
  <si>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</si>
  <si>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</si>
  <si>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</si>
  <si>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</si>
  <si>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</si>
  <si>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</si>
  <si>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</si>
  <si>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</si>
  <si>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</si>
  <si>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</si>
  <si>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</si>
  <si>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</si>
  <si>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</si>
  <si>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</si>
  <si>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</si>
  <si>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</si>
  <si>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</si>
  <si>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</si>
  <si>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</si>
  <si>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</si>
  <si>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</si>
  <si>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</si>
  <si>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</si>
  <si>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</si>
  <si>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</si>
  <si>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</si>
  <si>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</si>
  <si>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</si>
  <si>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</si>
  <si>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</si>
  <si>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</si>
  <si>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</si>
  <si>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</si>
  <si>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</si>
  <si>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</si>
  <si>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</si>
  <si>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</si>
  <si>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</si>
  <si>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</si>
  <si>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</si>
  <si>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</si>
  <si>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</si>
  <si>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</si>
  <si>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</si>
  <si>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</si>
  <si>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</si>
  <si>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</si>
  <si>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</si>
  <si>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</si>
  <si>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</si>
  <si>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</si>
  <si>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</si>
  <si>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</si>
  <si>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</si>
  <si>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</si>
  <si>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</si>
  <si>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</si>
  <si>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</si>
  <si>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</si>
  <si>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</si>
  <si>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</si>
  <si>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</si>
  <si>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</si>
  <si>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PCM-20251028-00000225</t>
  </si>
  <si>
    <t>Restored by PG</t>
  </si>
  <si>
    <t xml:space="preserve"> PCM-20250215-00000830 </t>
  </si>
  <si>
    <t>LTE site still down and  site located in aramco area access issue need special permission</t>
  </si>
  <si>
    <t>NO PCM</t>
  </si>
  <si>
    <t>was access issue as site has Access night issue usf area /team need 120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</si>
  <si>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</si>
  <si>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</si>
  <si>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</si>
  <si>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</si>
  <si>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</si>
  <si>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</si>
  <si>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PCM-20251028-00000257</t>
  </si>
  <si>
    <t>site under night access , team will check by morning.ETA 70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</si>
</sst>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
      <sz val="12"/>
      <color rgb="FF191919"/>
      <name val="Cloud-Font-Regular"/>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4">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35" fillId="0" borderId="0" xfId="0" applyFont="1"/>
    <xf numFmtId="0" fontId="28" fillId="0" borderId="8" xfId="0" applyFont="1" applyBorder="1"/>
    <xf numFmtId="0" fontId="22" fillId="9" borderId="10" xfId="0" applyFont="1" applyFill="1" applyBorder="1" applyAlignment="1">
      <alignment horizontal="center" vertical="center"/>
    </xf>
    <xf numFmtId="0" fontId="22" fillId="9"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0" totalsRowShown="0" headerRowDxfId="174" dataDxfId="173" headerRowBorderDxfId="171" tableBorderDxfId="172" totalsRowBorderDxfId="170">
  <autoFilter ref="A1:L5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5" totalsRowShown="0" headerRowDxfId="157" dataDxfId="156" headerRowBorderDxfId="154" tableBorderDxfId="155" totalsRowBorderDxfId="153">
  <autoFilter ref="A1:CJ20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0" totalsRowShown="0" headerRowDxfId="64" dataDxfId="63" headerRowBorderDxfId="61" tableBorderDxfId="62">
  <autoFilter ref="A1:L1110"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91" totalsRowShown="0" headerRowDxfId="48" dataDxfId="47" headerRowBorderDxfId="45" tableBorderDxfId="46" totalsRowBorderDxfId="44">
  <autoFilter ref="A1:L19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4" totalsRowShown="0" headerRowDxfId="31" dataDxfId="30" headerRowBorderDxfId="28" tableBorderDxfId="29">
  <autoFilter ref="A1:L44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00" totalsRowShown="0" headerRowDxfId="15" dataDxfId="14" headerRowBorderDxfId="12" tableBorderDxfId="13">
  <autoFilter ref="A1:L10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0"/>
  <sheetViews>
    <sheetView workbookViewId="0">
      <selection activeCell="K14" sqref="K1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295.28464004629495</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21802</v>
      </c>
      <c r="E3" s="135" t="s">
        <v>38998</v>
      </c>
      <c r="F3" s="136">
        <v>45958.066504629627</v>
      </c>
      <c r="G3" s="137">
        <f ca="1">IFERROR(NOW()-F3,"")</f>
        <v>0.16656134259392275</v>
      </c>
      <c r="H3" s="136">
        <v>45958.061631944445</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45958.233065972221</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45958.233065972221</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45958.233065972221</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45958.233065972221</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45958.233065972221</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45958.233065972221</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45958.233065972221</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45958.233065972221</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45958.233065972221</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45958.233065972221</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45958.233065972221</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45958.233065972221</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45958.233065972221</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45958.233065972221</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45958.233065972221</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45958.233065972221</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45958.233065972221</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45958.233065972221</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45958.233065972221</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45958.233065972221</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45958.233065972221</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45958.233065972221</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45958.233065972221</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45958.233065972221</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45958.233065972221</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45958.233065972221</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45958.233065972221</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45958.233065972221</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45958.233065972221</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45958.233065972221</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45958.233065972221</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45958.233065972221</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45958.233065972221</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45958.233065972221</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45958.233065972221</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45958.233065972221</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45958.233065972221</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45958.233065972221</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45958.233065972221</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45958.233065972221</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45958.233065972221</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45958.233065972221</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45958.233065972221</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45958.233065972221</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45958.233065972221</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45958.233065972221</v>
      </c>
      <c r="H49" s="136"/>
      <c r="I49" s="134" t="str">
        <f>IFERROR(VLOOKUP(D49,DB!A:F,6,0),"")</f>
        <v/>
      </c>
      <c r="J49" s="134" t="str">
        <f>IFERROR(VLOOKUP(D49,DB!A:G,7,0),"")</f>
        <v/>
      </c>
      <c r="K49" s="138"/>
      <c r="L49" s="139" t="str">
        <f>IFERROR(VLOOKUP(D49,DB!A:I,9,0),"")</f>
        <v/>
      </c>
    </row>
    <row r="50" spans="1:12" ht="15" customHeight="1">
      <c r="A50" s="145"/>
      <c r="B50" s="146" t="str">
        <f>IFERROR(VLOOKUP(D50,DB!A:K,11,0),"")</f>
        <v/>
      </c>
      <c r="C50" s="146"/>
      <c r="D50" s="146"/>
      <c r="E50" s="147"/>
      <c r="F50" s="148"/>
      <c r="G50" s="149">
        <f ca="1">IFERROR(NOW()-F50,"")</f>
        <v>45958.233065972221</v>
      </c>
      <c r="H50" s="148"/>
      <c r="I50" s="146" t="str">
        <f>IFERROR(VLOOKUP(D50,DB!A:F,6,0),"")</f>
        <v/>
      </c>
      <c r="J50" s="146" t="str">
        <f>IFERROR(VLOOKUP(D50,DB!A:G,7,0),"")</f>
        <v/>
      </c>
      <c r="K50" s="150"/>
      <c r="L50" s="151" t="str">
        <f>IFERROR(VLOOKUP(D50,DB!A:I,9,0),"")</f>
        <v/>
      </c>
    </row>
  </sheetData>
  <customSheetViews>
    <customSheetView guid="{F6042A99-DD27-4453-835D-0834D95730CC}" filter="1" showAutoFilter="1">
      <pageMargins left="0" right="0" top="0" bottom="0" header="0" footer="0"/>
      <autoFilter ref="B1:M1" xr:uid="{ACC58927-918C-4116-A856-733AFBFAB002}"/>
    </customSheetView>
  </customSheetViews>
  <dataValidations count="2">
    <dataValidation allowBlank="1" showInputMessage="1" showErrorMessage="1" sqref="E1" xr:uid="{5DBA255D-CDD9-49FB-AD3C-AF70AB4EE696}"/>
    <dataValidation type="list" allowBlank="1" showInputMessage="1" showErrorMessage="1" sqref="E2:E5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5"/>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133.23322800925962</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s="171" customFormat="1" ht="31.5" customHeight="1">
      <c r="A4" s="173" t="s">
        <v>39084</v>
      </c>
      <c r="B4" s="63" t="str">
        <f>IFERROR(VLOOKUP(D4,DB!A:K,11,0),"")</f>
        <v>R2</v>
      </c>
      <c r="C4" s="63">
        <v>1</v>
      </c>
      <c r="D4" s="63" t="s">
        <v>30499</v>
      </c>
      <c r="E4" s="87" t="s">
        <v>38998</v>
      </c>
      <c r="F4" s="76">
        <v>45958.141863425924</v>
      </c>
      <c r="G4" s="77">
        <f ca="1">IFERROR(NOW()-F4,"-")</f>
        <v>9.1202546296699438E-2</v>
      </c>
      <c r="H4" s="76">
        <v>45958.135949074072</v>
      </c>
      <c r="I4" s="63" t="str">
        <f>IFERROR(VLOOKUP(D4,DB!A:F,6,0),"")</f>
        <v>SCECO</v>
      </c>
      <c r="J4" s="63" t="str">
        <f>IFERROR(VLOOKUP(D4,DB!A:G,7,0),"")</f>
        <v>No BB Shifted</v>
      </c>
      <c r="K4" s="88" t="s">
        <v>39085</v>
      </c>
      <c r="L4" s="63" t="str">
        <f>IFERROR(VLOOKUP(D4,DB!A:I,9,0),"")</f>
        <v>Latis</v>
      </c>
      <c r="M4" s="63"/>
      <c r="N4" s="63"/>
      <c r="O4" s="63"/>
      <c r="P4" s="63"/>
      <c r="Q4" s="63"/>
      <c r="R4" s="63"/>
      <c r="S4" s="63"/>
      <c r="T4" s="63"/>
      <c r="U4" s="63"/>
      <c r="V4" s="63"/>
      <c r="W4" s="63"/>
      <c r="X4" s="63"/>
      <c r="Y4" s="63"/>
      <c r="Z4" s="63"/>
      <c r="AA4" s="63"/>
      <c r="AB4" s="63"/>
      <c r="AC4" s="63"/>
      <c r="AD4" s="63"/>
      <c r="AE4" s="63"/>
      <c r="AF4" s="63"/>
      <c r="AG4" s="63"/>
      <c r="AH4" s="63"/>
      <c r="AI4" s="63"/>
      <c r="AJ4" s="63"/>
      <c r="AK4" s="63"/>
      <c r="AL4" s="63"/>
      <c r="AM4" s="63"/>
      <c r="AN4" s="63"/>
      <c r="AO4" s="63"/>
      <c r="AP4" s="63"/>
      <c r="AQ4" s="63"/>
      <c r="AR4" s="63"/>
      <c r="AS4" s="63"/>
      <c r="AT4" s="63"/>
      <c r="AU4" s="63"/>
      <c r="AV4" s="63"/>
      <c r="AW4" s="63"/>
      <c r="AX4" s="63"/>
      <c r="AY4" s="63"/>
      <c r="AZ4" s="63"/>
      <c r="BA4" s="63"/>
      <c r="BB4" s="63"/>
      <c r="BC4" s="63"/>
      <c r="BD4" s="63"/>
      <c r="BE4" s="63"/>
      <c r="BF4" s="63"/>
      <c r="BG4" s="63"/>
      <c r="BH4" s="63"/>
      <c r="BI4" s="63"/>
      <c r="BJ4" s="63"/>
      <c r="BK4" s="63"/>
      <c r="BL4" s="63"/>
      <c r="BM4" s="63"/>
      <c r="BN4" s="63"/>
      <c r="BO4" s="63"/>
      <c r="BP4" s="63"/>
      <c r="BQ4" s="63"/>
      <c r="BR4" s="63"/>
      <c r="BS4" s="63"/>
      <c r="BT4" s="63"/>
      <c r="BU4" s="63"/>
      <c r="BV4" s="63"/>
      <c r="BW4" s="63"/>
      <c r="BX4" s="63"/>
      <c r="BY4" s="63"/>
      <c r="BZ4" s="63"/>
      <c r="CA4" s="63"/>
      <c r="CB4" s="63"/>
      <c r="CC4" s="63"/>
      <c r="CD4" s="63"/>
      <c r="CE4" s="63"/>
      <c r="CF4" s="63"/>
      <c r="CG4" s="63"/>
      <c r="CH4" s="63"/>
      <c r="CI4" s="63"/>
      <c r="CJ4" s="172"/>
    </row>
    <row r="5" spans="1:88" ht="31.5" customHeight="1">
      <c r="A5" s="113"/>
      <c r="B5" s="18" t="str">
        <f>IFERROR(VLOOKUP(D5,DB!A:K,11,0),"")</f>
        <v/>
      </c>
      <c r="C5" s="18"/>
      <c r="D5" s="19"/>
      <c r="E5" s="114"/>
      <c r="F5" s="115"/>
      <c r="G5" s="116">
        <f ca="1">IFERROR(NOW()-F5,"-")</f>
        <v>45958.233065972221</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45958.233065972221</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45958.233065972221</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45958.233065972221</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45958.233065972221</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45958.233065972221</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45958.233065972221</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45958.233065972221</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45958.233065972221</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45958.233065972221</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45958.233065972221</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45958.233065972221</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45958.233065972221</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45958.233065972221</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45958.233065972221</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45958.233065972221</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45958.233065972221</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45958.233065972221</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45958.233065972221</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45958.233065972221</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45958.233065972221</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45958.233065972221</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45958.233065972221</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45958.233065972221</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45958.233065972221</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45958.233065972221</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45958.233065972221</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45958.233065972221</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45958.233065972221</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45958.233065972221</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45958.233065972221</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45958.233065972221</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45958.233065972221</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45958.233065972221</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45958.233065972221</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45958.233065972221</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45958.233065972221</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45958.233065972221</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45958.233065972221</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45958.233065972221</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45958.233065972221</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45958.233065972221</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45958.233065972221</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45958.233065972221</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45958.233065972221</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45958.233065972221</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45958.233065972221</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45958.233065972221</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45958.233065972221</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45958.233065972221</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45958.233065972221</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45958.233065972221</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45958.233065972221</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45958.233065972221</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45958.233065972221</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45958.233065972221</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61"/>
      <c r="B61" s="162" t="str">
        <f>IFERROR(VLOOKUP(D61,DB!A:K,11,0),"")</f>
        <v/>
      </c>
      <c r="C61" s="162"/>
      <c r="D61" s="162"/>
      <c r="E61" s="163"/>
      <c r="F61" s="164"/>
      <c r="G61" s="165">
        <f ca="1">IFERROR(NOW()-F61,"-")</f>
        <v>45958.233065972221</v>
      </c>
      <c r="H61" s="164"/>
      <c r="I61" s="162" t="str">
        <f>IFERROR(VLOOKUP(D61,DB!A:F,6,0),"")</f>
        <v/>
      </c>
      <c r="J61" s="162" t="str">
        <f>IFERROR(VLOOKUP(D61,DB!A:G,7,0),"")</f>
        <v/>
      </c>
      <c r="K61" s="166"/>
      <c r="L61" s="162" t="str">
        <f>IFERROR(VLOOKUP(D61,DB!A:I,9,0),"")</f>
        <v/>
      </c>
      <c r="M61" s="162"/>
      <c r="N61" s="162"/>
      <c r="O61" s="162"/>
      <c r="P61" s="162"/>
      <c r="Q61" s="162"/>
      <c r="R61" s="162"/>
      <c r="S61" s="162"/>
      <c r="T61" s="162"/>
      <c r="U61" s="162"/>
      <c r="V61" s="162"/>
      <c r="W61" s="162"/>
      <c r="X61" s="162"/>
      <c r="Y61" s="162"/>
      <c r="Z61" s="162"/>
      <c r="AA61" s="162"/>
      <c r="AB61" s="162"/>
      <c r="AC61" s="162"/>
      <c r="AD61" s="162"/>
      <c r="AE61" s="162"/>
      <c r="AF61" s="162"/>
      <c r="AG61" s="162"/>
      <c r="AH61" s="162"/>
      <c r="AI61" s="162"/>
      <c r="AJ61" s="162"/>
      <c r="AK61" s="162"/>
      <c r="AL61" s="162"/>
      <c r="AM61" s="162"/>
      <c r="AN61" s="162"/>
      <c r="AO61" s="162"/>
      <c r="AP61" s="162"/>
      <c r="AQ61" s="162"/>
      <c r="AR61" s="162"/>
      <c r="AS61" s="162"/>
      <c r="AT61" s="162"/>
      <c r="AU61" s="162"/>
      <c r="AV61" s="162"/>
      <c r="AW61" s="162"/>
      <c r="AX61" s="162"/>
      <c r="AY61" s="162"/>
      <c r="AZ61" s="162"/>
      <c r="BA61" s="162"/>
      <c r="BB61" s="162"/>
      <c r="BC61" s="162"/>
      <c r="BD61" s="162"/>
      <c r="BE61" s="162"/>
      <c r="BF61" s="162"/>
      <c r="BG61" s="162"/>
      <c r="BH61" s="162"/>
      <c r="BI61" s="162"/>
      <c r="BJ61" s="162"/>
      <c r="BK61" s="162"/>
      <c r="BL61" s="162"/>
      <c r="BM61" s="162"/>
      <c r="BN61" s="162"/>
      <c r="BO61" s="162"/>
      <c r="BP61" s="162"/>
      <c r="BQ61" s="162"/>
      <c r="BR61" s="162"/>
      <c r="BS61" s="162"/>
      <c r="BT61" s="162"/>
      <c r="BU61" s="162"/>
      <c r="BV61" s="162"/>
      <c r="BW61" s="162"/>
      <c r="BX61" s="162"/>
      <c r="BY61" s="162"/>
      <c r="BZ61" s="162"/>
      <c r="CA61" s="162"/>
      <c r="CB61" s="162"/>
      <c r="CC61" s="162"/>
      <c r="CD61" s="162"/>
      <c r="CE61" s="162"/>
      <c r="CF61" s="162"/>
      <c r="CG61" s="162"/>
      <c r="CH61" s="162"/>
      <c r="CI61" s="162"/>
      <c r="CJ61" s="167"/>
    </row>
    <row r="62" spans="1:88" ht="31.5" customHeight="1">
      <c r="A62" s="113"/>
      <c r="B62" s="18" t="str">
        <f>IFERROR(VLOOKUP(D62,DB!A:K,11,0),"")</f>
        <v/>
      </c>
      <c r="C62" s="18"/>
      <c r="D62" s="18"/>
      <c r="E62" s="114"/>
      <c r="F62" s="115"/>
      <c r="G62" s="116">
        <f ca="1">IFERROR(NOW()-F62,"-")</f>
        <v>45958.233065972221</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45958.233065972221</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45958.233065972221</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45958.233065972221</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45958.233065972221</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45958.233065972221</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45958.233065972221</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45958.233065972221</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45958.233065972221</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45958.233065972221</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45958.233065972221</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45958.233065972221</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45958.233065972221</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45958.233065972221</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45958.233065972221</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45958.233065972221</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45958.233065972221</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45958.233065972221</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45958.233065972221</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45958.233065972221</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45958.233065972221</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45958.233065972221</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45958.233065972221</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45958.233065972221</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45958.233065972221</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45958.233065972221</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45958.233065972221</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45958.233065972221</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45958.233065972221</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45958.233065972221</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45958.233065972221</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45958.233065972221</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45958.233065972221</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45958.233065972221</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45958.233065972221</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45958.233065972221</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45958.233065972221</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45958.233065972221</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45958.233065972221</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45958.233065972221</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45958.233065972221</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45958.233065972221</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45958.233065972221</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45958.233065972221</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45958.233065972221</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45958.233065972221</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45958.233065972221</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45958.233065972221</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45958.233065972221</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45958.233065972221</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45958.233065972221</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45958.233065972221</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45958.233065972221</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45958.233065972221</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45958.233065972221</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45958.233065972221</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45958.233065972221</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45958.233065972221</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45958.233065972221</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45958.233065972221</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45958.233065972221</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45958.233065972221</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45958.233065972221</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45958.233065972221</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45958.233065972221</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45958.233065972221</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45958.233065972221</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45958.233065972221</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45958.233065972221</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45958.233065972221</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45958.233065972221</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45958.233065972221</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45958.233065972221</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45958.233065972221</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45958.233065972221</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45958.233065972221</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45958.233065972221</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45958.233065972221</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45958.233065972221</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45958.233065972221</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45958.233065972221</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45958.233065972221</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45958.233065972221</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45958.233065972221</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45958.233065972221</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45958.233065972221</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45958.233065972221</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45958.233065972221</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45958.233065972221</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45958.233065972221</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45958.233065972221</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45958.233065972221</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45958.233065972221</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45958.233065972221</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45958.233065972221</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45958.233065972221</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45958.233065972221</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45958.233065972221</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45958.233065972221</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45958.233065972221</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45958.233065972221</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45958.233065972221</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45958.233065972221</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45958.233065972221</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45958.233065972221</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45958.233065972221</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45958.233065972221</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45958.233065972221</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45958.233065972221</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45958.233065972221</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45958.233065972221</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45958.233065972221</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45958.233065972221</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45958.233065972221</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45958.233065972221</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45958.233065972221</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45958.233065972221</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45958.233065972221</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45958.233065972221</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45958.233065972221</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45958.233065972221</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45958.233065972221</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45958.233065972221</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45958.233065972221</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45958.233065972221</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45958.233065972221</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45958.233065972221</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45958.233065972221</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45958.233065972221</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45958.233065972221</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45958.233065972221</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45958.233065972221</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45958.233065972221</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45958.233065972221</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45958.233065972221</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45958.233065972221</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45958.233065972221</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45958.233065972221</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45958.233065972221</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45958.233065972221</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45958.233065972221</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45958.233065972221</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45958.233065972221</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61"/>
      <c r="B205" s="162" t="str">
        <f>IFERROR(VLOOKUP(D205,DB!A:K,11,0),"")</f>
        <v/>
      </c>
      <c r="C205" s="162"/>
      <c r="D205" s="162"/>
      <c r="E205" s="163"/>
      <c r="F205" s="164"/>
      <c r="G205" s="165">
        <f ca="1">IFERROR(NOW()-F205,"-")</f>
        <v>45958.233065972221</v>
      </c>
      <c r="H205" s="164"/>
      <c r="I205" s="162" t="str">
        <f>IFERROR(VLOOKUP(D205,DB!A:F,6,0),"")</f>
        <v/>
      </c>
      <c r="J205" s="162" t="str">
        <f>IFERROR(VLOOKUP(D205,DB!A:G,7,0),"")</f>
        <v/>
      </c>
      <c r="K205" s="166"/>
      <c r="L205" s="162" t="str">
        <f>IFERROR(VLOOKUP(D205,DB!A:I,9,0),"")</f>
        <v/>
      </c>
      <c r="M205" s="162"/>
      <c r="N205" s="162"/>
      <c r="O205" s="162"/>
      <c r="P205" s="162"/>
      <c r="Q205" s="162"/>
      <c r="R205" s="162"/>
      <c r="S205" s="162"/>
      <c r="T205" s="162"/>
      <c r="U205" s="162"/>
      <c r="V205" s="162"/>
      <c r="W205" s="162"/>
      <c r="X205" s="162"/>
      <c r="Y205" s="162"/>
      <c r="Z205" s="162"/>
      <c r="AA205" s="162"/>
      <c r="AB205" s="162"/>
      <c r="AC205" s="162"/>
      <c r="AD205" s="162"/>
      <c r="AE205" s="162"/>
      <c r="AF205" s="162"/>
      <c r="AG205" s="162"/>
      <c r="AH205" s="162"/>
      <c r="AI205" s="162"/>
      <c r="AJ205" s="162"/>
      <c r="AK205" s="162"/>
      <c r="AL205" s="162"/>
      <c r="AM205" s="162"/>
      <c r="AN205" s="162"/>
      <c r="AO205" s="162"/>
      <c r="AP205" s="162"/>
      <c r="AQ205" s="162"/>
      <c r="AR205" s="162"/>
      <c r="AS205" s="162"/>
      <c r="AT205" s="162"/>
      <c r="AU205" s="162"/>
      <c r="AV205" s="162"/>
      <c r="AW205" s="162"/>
      <c r="AX205" s="162"/>
      <c r="AY205" s="162"/>
      <c r="AZ205" s="162"/>
      <c r="BA205" s="162"/>
      <c r="BB205" s="162"/>
      <c r="BC205" s="162"/>
      <c r="BD205" s="162"/>
      <c r="BE205" s="162"/>
      <c r="BF205" s="162"/>
      <c r="BG205" s="162"/>
      <c r="BH205" s="162"/>
      <c r="BI205" s="162"/>
      <c r="BJ205" s="162"/>
      <c r="BK205" s="162"/>
      <c r="BL205" s="162"/>
      <c r="BM205" s="162"/>
      <c r="BN205" s="162"/>
      <c r="BO205" s="162"/>
      <c r="BP205" s="162"/>
      <c r="BQ205" s="162"/>
      <c r="BR205" s="162"/>
      <c r="BS205" s="162"/>
      <c r="BT205" s="162"/>
      <c r="BU205" s="162"/>
      <c r="BV205" s="162"/>
      <c r="BW205" s="162"/>
      <c r="BX205" s="162"/>
      <c r="BY205" s="162"/>
      <c r="BZ205" s="162"/>
      <c r="CA205" s="162"/>
      <c r="CB205" s="162"/>
      <c r="CC205" s="162"/>
      <c r="CD205" s="162"/>
      <c r="CE205" s="162"/>
      <c r="CF205" s="162"/>
      <c r="CG205" s="162"/>
      <c r="CH205" s="162"/>
      <c r="CI205" s="162"/>
      <c r="CJ205" s="167"/>
    </row>
  </sheetData>
  <dataValidations count="2">
    <dataValidation allowBlank="1" showInputMessage="1" showErrorMessage="1" sqref="E1" xr:uid="{4D935161-CDD3-4592-B877-3FB59C99E142}"/>
    <dataValidation type="list" allowBlank="1" showInputMessage="1" showErrorMessage="1" sqref="E3:E20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0"/>
  <sheetViews>
    <sheetView workbookViewId="0">
      <selection activeCell="D3" sqref="D3"/>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R3</v>
      </c>
      <c r="C2" s="18"/>
      <c r="D2" s="19" t="s">
        <v>23569</v>
      </c>
      <c r="E2" s="18"/>
      <c r="F2" s="20"/>
      <c r="G2" s="21">
        <f t="shared" ref="G2:G8" ca="1" si="0">IFERROR(NOW()-F2,"-")</f>
        <v>45958.233065972221</v>
      </c>
      <c r="H2" s="22"/>
      <c r="I2" s="19" t="str">
        <f>IFERROR(VLOOKUP(D2,DB!A:F,6,0),"")</f>
        <v>Generator-DG</v>
      </c>
      <c r="J2" s="18" t="str">
        <f>IFERROR(VLOOKUP(D2,DB!A:G,7,0),"")</f>
        <v>Good</v>
      </c>
      <c r="K2" s="46"/>
      <c r="L2" s="23" t="str">
        <f>IFERROR(VLOOKUP(D2,DB!A:I,9,0),"")</f>
        <v>Latis</v>
      </c>
    </row>
    <row r="3" spans="1:13" ht="15" customHeight="1">
      <c r="A3" s="19"/>
      <c r="B3" s="63" t="str">
        <f>IFERROR(VLOOKUP(D3,DB!A:K,11,0),"")</f>
        <v/>
      </c>
      <c r="C3" s="18"/>
      <c r="D3" s="170"/>
      <c r="E3" s="18"/>
      <c r="F3" s="20"/>
      <c r="G3" s="21">
        <f t="shared" ca="1" si="0"/>
        <v>45958.233065972221</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45958.233065972221</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45958.233065972221</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45958.233065972221</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45958.233065972221</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45958.233065972221</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ref="G9:G71" ca="1" si="1">IFERROR(NOW()-F9,"-")</f>
        <v>45958.233065972221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45958.233065972221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45958.233065972221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45958.233065972221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45958.233065972221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45958.233065972221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45958.233065972221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45958.233065972221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45958.233065972221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45958.233065972221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45958.233065972221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45958.233065972221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45958.233065972221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45958.233065972221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45958.233065972221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45958.233065972221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45958.233065972221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45958.233065972221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45958.233065972221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45958.233065972221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45958.233065972221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45958.233065972221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45958.233065972221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45958.233065972221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45958.233065972221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45958.233065972221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45958.233065972221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45958.233065972221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45958.233065972221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45958.233065972221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45958.233065972221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45958.233065972221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45958.233065972221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45958.233065972221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45958.233065972221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45958.233065972221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45958.233065972221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45958.233065972221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45958.233065972221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45958.233065972221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45958.233065972221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45958.233065972221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45958.233065972221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45958.233065972221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45958.233065972221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45958.233065972221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45958.233065972221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45958.233065972221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45958.233065972221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45958.233065972221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45958.233065972221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45958.233065972221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45958.233065972221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45958.233065972221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45958.233065972221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45958.233065972221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45958.233065972221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45958.233065972221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45958.233065972221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45958.233065972221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45958.233065972221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45958.233065972221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45958.233065972221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ref="G72:G135" ca="1" si="2">IFERROR(NOW()-F72,"-")</f>
        <v>45958.233065972221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45958.233065972221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45958.233065972221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45958.233065972221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45958.233065972221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45958.233065972221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45958.233065972221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45958.233065972221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45958.233065972221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45958.233065972221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45958.233065972221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45958.233065972221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45958.233065972221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45958.233065972221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45958.233065972221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45958.233065972221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45958.233065972221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45958.233065972221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45958.233065972221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45958.233065972221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45958.233065972221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45958.233065972221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45958.233065972221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45958.233065972221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45958.233065972221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45958.233065972221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45958.233065972221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45958.233065972221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45958.233065972221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45958.233065972221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45958.233065972221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45958.233065972221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45958.233065972221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45958.233065972221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45958.233065972221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45958.233065972221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45958.233065972221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45958.233065972221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45958.233065972221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45958.233065972221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45958.233065972221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45958.233065972221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45958.233065972221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45958.233065972221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45958.233065972221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45958.233065972221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45958.233065972221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45958.233065972221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45958.233065972221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45958.233065972221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45958.233065972221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45958.233065972221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45958.233065972221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45958.233065972221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45958.233065972221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45958.233065972221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45958.233065972221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45958.233065972221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45958.233065972221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45958.233065972221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45958.233065972221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45958.233065972221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45958.233065972221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45958.233065972221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ref="G136:G199" ca="1" si="3">IFERROR(NOW()-F136,"-")</f>
        <v>45958.233065972221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45958.233065972221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45958.233065972221</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45958.233065972221</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45958.233065972221</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45958.233065972221</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45958.233065972221</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45958.233065972221</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45958.233065972221</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45958.233065972221</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45958.233065972221</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45958.233065972221</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45958.233065972221</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45958.233065972221</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45958.233065972221</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45958.233065972221</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45958.233065972221</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45958.233065972221</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45958.233065972221</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45958.233065972221</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45958.233065972221</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45958.233065972221</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45958.233065972221</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45958.233065972221</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45958.233065972221</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45958.233065972221</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45958.233065972221</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45958.233065972221</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45958.233065972221</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45958.233065972221</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45958.233065972221</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45958.233065972221</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45958.233065972221</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45958.233065972221</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45958.233065972221</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45958.233065972221</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45958.233065972221</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45958.233065972221</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45958.233065972221</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45958.233065972221</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45958.233065972221</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45958.233065972221</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45958.233065972221</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45958.233065972221</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45958.233065972221</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45958.233065972221</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45958.233065972221</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45958.233065972221</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45958.233065972221</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45958.233065972221</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45958.233065972221</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45958.233065972221</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45958.233065972221</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45958.233065972221</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45958.233065972221</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45958.233065972221</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45958.233065972221</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45958.233065972221</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45958.233065972221</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45958.233065972221</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45958.233065972221</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45958.233065972221</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45958.233065972221</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45958.233065972221</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ref="G200:G263" ca="1" si="4">IFERROR(NOW()-F200,"-")</f>
        <v>45958.233065972221</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45958.233065972221</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45958.233065972221</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45958.233065972221</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45958.233065972221</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45958.233065972221</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45958.233065972221</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45958.233065972221</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45958.233065972221</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45958.233065972221</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45958.233065972221</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45958.233065972221</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45958.233065972221</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45958.233065972221</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45958.233065972221</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45958.233065972221</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45958.233065972221</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45958.233065972221</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45958.233065972221</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45958.233065972221</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45958.233065972221</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45958.233065972221</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45958.233065972221</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45958.233065972221</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45958.233065972221</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45958.233065972221</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45958.233065972221</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45958.233065972221</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45958.233065972221</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45958.233065972221</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45958.233065972221</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45958.233065972221</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45958.233065972221</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45958.233065972221</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45958.233065972221</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45958.233065972221</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45958.233065972221</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45958.233065972221</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45958.233065972221</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45958.233065972221</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45958.233065972221</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45958.233065972221</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45958.233065972221</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45958.233065972221</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45958.233065972221</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45958.233065972221</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45958.233065972221</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45958.233065972221</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45958.233065972221</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45958.233065972221</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45958.233065972221</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45958.233065972221</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45958.233065972221</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45958.233065972221</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45958.233065972221</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45958.233065972221</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45958.233065972221</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45958.233065972221</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45958.233065972221</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45958.233065972221</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45958.233065972221</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45958.233065972221</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45958.233065972221</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45958.233065972221</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ref="G264:G327" ca="1" si="5">IFERROR(NOW()-F264,"-")</f>
        <v>45958.233065972221</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45958.233065972221</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45958.233065972221</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45958.233065972221</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45958.233065972221</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45958.233065972221</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45958.233065972221</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45958.233065972221</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45958.233065972221</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45958.233065972221</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45958.233065972221</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45958.233065972221</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45958.233065972221</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45958.233065972221</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45958.233065972221</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45958.233065972221</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45958.233065972221</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45958.233065972221</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45958.233065972221</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45958.233065972221</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45958.233065972221</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45958.233065972221</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45958.233065972221</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45958.233065972221</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45958.233065972221</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45958.233065972221</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45958.233065972221</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45958.233065972221</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45958.233065972221</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45958.233065972221</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45958.233065972221</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45958.233065972221</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45958.233065972221</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45958.233065972221</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45958.233065972221</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45958.233065972221</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45958.233065972221</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45958.233065972221</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45958.233065972221</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45958.233065972221</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45958.233065972221</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45958.233065972221</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45958.233065972221</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45958.233065972221</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45958.233065972221</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45958.233065972221</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45958.233065972221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45958.233065972221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45958.233065972221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45958.233065972221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45958.233065972221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45958.233065972221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45958.233065972221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45958.233065972221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45958.233065972221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45958.233065972221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45958.233065972221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45958.233065972221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45958.233065972221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45958.233065972221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45958.233065972221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45958.233065972221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45958.233065972221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45958.233065972221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ref="G328:G391" ca="1" si="6">IFERROR(NOW()-F328,"-")</f>
        <v>45958.233065972221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45958.233065972221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45958.233065972221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45958.233065972221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45958.233065972221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45958.233065972221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45958.233065972221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45958.233065972221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45958.233065972221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45958.233065972221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45958.233065972221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45958.233065972221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45958.233065972221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45958.233065972221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45958.233065972221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45958.233065972221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45958.233065972221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45958.233065972221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45958.233065972221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45958.233065972221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45958.233065972221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45958.233065972221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45958.233065972221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45958.233065972221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45958.233065972221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45958.233065972221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45958.233065972221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45958.233065972221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45958.233065972221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45958.233065972221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45958.233065972221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45958.233065972221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45958.233065972221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45958.233065972221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45958.233065972221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45958.233065972221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45958.233065972221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45958.233065972221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45958.233065972221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45958.233065972221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45958.233065972221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45958.233065972221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45958.233065972221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45958.233065972221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45958.233065972221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45958.233065972221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45958.233065972221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45958.233065972221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45958.233065972221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45958.233065972221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45958.233065972221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45958.233065972221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45958.233065972221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45958.233065972221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45958.233065972221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45958.233065972221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45958.233065972221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45958.233065972221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45958.233065972221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45958.233065972221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45958.233065972221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45958.233065972221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45958.233065972221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45958.233065972221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ref="G392:G455" ca="1" si="7">IFERROR(NOW()-F392,"-")</f>
        <v>45958.233065972221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45958.233065972221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45958.233065972221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45958.233065972221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45958.233065972221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45958.233065972221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45958.233065972221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45958.233065972221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45958.233065972221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45958.233065972221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45958.233065972221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45958.233065972221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45958.233065972221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45958.233065972221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45958.233065972221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45958.233065972221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45958.233065972221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45958.233065972221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45958.233065972221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45958.233065972221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45958.233065972221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45958.233065972221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45958.233065972221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45958.233065972221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45958.233065972221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45958.233065972221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45958.233065972221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45958.233065972221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45958.233065972221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45958.233065972221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45958.233065972221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45958.233065972221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45958.233065972221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45958.233065972221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45958.233065972221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45958.233065972221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45958.233065972221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45958.233065972221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45958.233065972221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45958.233065972221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45958.233065972221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45958.233065972221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45958.233065972221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45958.233065972221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45958.233065972221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45958.233065972221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45958.233065972221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45958.233065972221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45958.233065972221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45958.233065972221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45958.233065972221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45958.233065972221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45958.233065972221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45958.233065972221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45958.233065972221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45958.233065972221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45958.233065972221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45958.233065972221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45958.233065972221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45958.233065972221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45958.233065972221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45958.233065972221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45958.233065972221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45958.233065972221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ref="G456:G519" ca="1" si="8">IFERROR(NOW()-F456,"-")</f>
        <v>45958.233065972221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45958.233065972221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45958.233065972221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45958.233065972221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45958.233065972221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45958.233065972221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45958.233065972221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45958.233065972221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45958.233065972221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45958.233065972221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45958.233065972221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45958.233065972221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45958.233065972221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45958.233065972221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45958.233065972221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45958.233065972221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45958.233065972221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45958.233065972221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45958.233065972221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45958.233065972221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45958.233065972221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45958.233065972221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45958.233065972221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45958.233065972221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45958.233065972221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45958.233065972221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45958.233065972221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45958.233065972221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45958.233065972221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45958.233065972221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45958.233065972221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45958.233065972221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45958.233065972221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45958.233065972221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45958.233065972221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45958.233065972221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45958.233065972221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45958.233065972221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45958.233065972221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45958.233065972221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45958.233065972221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45958.233065972221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45958.233065972221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45958.233065972221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45958.233065972221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45958.233065972221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45958.233065972221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45958.233065972221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45958.233065972221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45958.233065972221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45958.233065972221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45958.233065972221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45958.233065972221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45958.233065972221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45958.233065972221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45958.233065972221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45958.233065972221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45958.233065972221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45958.233065972221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45958.233065972221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45958.233065972221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45958.233065972221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45958.233065972221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45958.233065972221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ref="G520:G583" ca="1" si="9">IFERROR(NOW()-F520,"-")</f>
        <v>45958.233065972221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45958.233065972221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45958.233065972221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45958.233065972221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45958.233065972221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45958.233065972221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45958.233065972221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45958.233065972221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45958.233065972221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45958.233065972221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45958.233065972221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45958.233065972221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45958.233065972221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45958.233065972221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45958.233065972221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45958.233065972221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45958.233065972221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45958.233065972221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45958.233065972221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45958.233065972221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45958.233065972221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45958.233065972221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45958.233065972221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45958.233065972221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45958.233065972221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45958.233065972221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45958.233065972221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45958.233065972221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45958.233065972221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45958.233065972221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45958.233065972221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45958.233065972221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45958.233065972221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45958.233065972221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45958.233065972221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45958.233065972221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45958.233065972221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45958.233065972221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45958.233065972221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45958.233065972221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45958.233065972221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45958.233065972221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45958.233065972221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45958.233065972221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45958.233065972221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45958.233065972221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45958.233065972221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45958.233065972221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45958.233065972221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45958.233065972221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45958.233065972221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45958.233065972221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45958.233065972221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45958.233065972221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45958.233065972221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45958.233065972221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45958.233065972221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45958.233065972221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45958.233065972221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45958.233065972221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45958.233065972221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45958.233065972221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45958.233065972221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45958.233065972221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ref="G584:G647" ca="1" si="10">IFERROR(NOW()-F584,"-")</f>
        <v>45958.233065972221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45958.233065972221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45958.233065972221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45958.233065972221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45958.233065972221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45958.233065972221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45958.233065972221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45958.233065972221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45958.233065972221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45958.233065972221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45958.233065972221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45958.233065972221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45958.233065972221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45958.233065972221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45958.233065972221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45958.233065972221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45958.233065972221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45958.233065972221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45958.233065972221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45958.233065972221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45958.233065972221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45958.233065972221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45958.233065972221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45958.233065972221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45958.233065972221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45958.233065972221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45958.233065972221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45958.233065972221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45958.233065972221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45958.233065972221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45958.233065972221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45958.233065972221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45958.233065972221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45958.233065972221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45958.233065972221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45958.233065972221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45958.233065972221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45958.233065972221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45958.233065972221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45958.233065972221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45958.233065972221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45958.233065972221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45958.233065972221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45958.233065972221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45958.233065972221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45958.233065972221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45958.233065972221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45958.233065972221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45958.233065972221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45958.233065972221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45958.233065972221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45958.233065972221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45958.233065972221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45958.233065972221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45958.233065972221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45958.233065972221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45958.233065972221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45958.233065972221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45958.233065972221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45958.233065972221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45958.233065972221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45958.233065972221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45958.233065972221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45958.233065972221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ref="G648:G711" ca="1" si="11">IFERROR(NOW()-F648,"-")</f>
        <v>45958.233065972221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45958.233065972221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45958.233065972221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45958.233065972221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45958.233065972221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45958.233065972221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45958.233065972221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45958.233065972221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45958.233065972221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45958.233065972221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45958.233065972221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45958.233065972221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45958.233065972221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45958.233065972221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45958.233065972221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45958.233065972221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45958.233065972221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45958.233065972221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45958.233065972221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45958.233065972221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45958.233065972221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45958.233065972221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45958.233065972221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45958.233065972221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45958.233065972221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45958.233065972221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45958.233065972221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45958.233065972221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45958.233065972221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45958.233065972221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45958.233065972221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45958.233065972221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45958.233065972221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45958.233065972221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45958.233065972221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45958.233065972221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45958.233065972221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45958.233065972221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45958.233065972221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45958.233065972221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45958.233065972221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45958.233065972221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45958.233065972221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45958.233065972221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45958.233065972221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45958.233065972221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45958.233065972221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45958.233065972221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45958.233065972221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45958.233065972221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45958.233065972221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45958.233065972221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45958.233065972221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45958.233065972221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45958.233065972221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45958.233065972221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45958.233065972221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45958.233065972221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45958.233065972221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45958.233065972221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45958.233065972221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45958.233065972221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45958.233065972221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45958.233065972221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ref="G712:G775" ca="1" si="12">IFERROR(NOW()-F712,"-")</f>
        <v>45958.233065972221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45958.233065972221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45958.233065972221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45958.233065972221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45958.233065972221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45958.233065972221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45958.233065972221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45958.233065972221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45958.233065972221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45958.233065972221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45958.233065972221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45958.233065972221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45958.233065972221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45958.233065972221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45958.233065972221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45958.233065972221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45958.233065972221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45958.233065972221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45958.233065972221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45958.233065972221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45958.233065972221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45958.233065972221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45958.233065972221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45958.233065972221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45958.233065972221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45958.233065972221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45958.233065972221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45958.233065972221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45958.233065972221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45958.233065972221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45958.233065972221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45958.233065972221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45958.233065972221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45958.233065972221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45958.233065972221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45958.233065972221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45958.233065972221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45958.233065972221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45958.233065972221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45958.233065972221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45958.233065972221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45958.233065972221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45958.233065972221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45958.233065972221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45958.233065972221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45958.233065972221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45958.233065972221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45958.233065972221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45958.233065972221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45958.233065972221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45958.233065972221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45958.233065972221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45958.233065972221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45958.233065972221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45958.233065972221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45958.233065972221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45958.233065972221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45958.233065972221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45958.233065972221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45958.233065972221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45958.233065972221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45958.233065972221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45958.233065972221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45958.233065972221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ref="G776:G839" ca="1" si="13">IFERROR(NOW()-F776,"-")</f>
        <v>45958.233065972221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45958.233065972221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45958.233065972221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45958.233065972221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45958.233065972221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45958.233065972221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45958.233065972221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45958.233065972221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45958.233065972221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45958.233065972221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45958.233065972221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45958.233065972221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45958.233065972221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45958.233065972221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45958.233065972221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45958.233065972221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45958.233065972221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45958.233065972221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45958.233065972221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45958.233065972221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45958.233065972221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45958.233065972221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45958.233065972221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45958.233065972221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45958.233065972221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45958.233065972221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45958.233065972221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45958.233065972221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45958.233065972221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45958.233065972221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45958.233065972221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45958.233065972221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45958.233065972221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45958.233065972221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45958.233065972221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45958.233065972221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45958.233065972221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45958.233065972221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45958.233065972221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45958.233065972221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45958.233065972221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45958.233065972221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45958.233065972221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45958.233065972221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45958.233065972221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45958.233065972221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45958.233065972221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45958.233065972221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45958.233065972221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45958.233065972221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45958.233065972221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45958.233065972221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45958.233065972221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45958.233065972221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45958.233065972221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45958.233065972221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45958.233065972221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45958.233065972221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45958.233065972221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45958.233065972221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45958.233065972221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45958.233065972221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45958.233065972221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45958.233065972221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ref="G840:G903" ca="1" si="14">IFERROR(NOW()-F840,"-")</f>
        <v>45958.233065972221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45958.233065972221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45958.233065972221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45958.233065972221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45958.233065972221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45958.233065972221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45958.233065972221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45958.233065972221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45958.233065972221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45958.233065972221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45958.233065972221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45958.233065972221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45958.233065972221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45958.233065972221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45958.233065972221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45958.233065972221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45958.233065972221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45958.233065972221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45958.233065972221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45958.233065972221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45958.233065972221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45958.233065972221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45958.233065972221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45958.233065972221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45958.233065972221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45958.233065972221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45958.233065972221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45958.233065972221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45958.233065972221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45958.233065972221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45958.233065972221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45958.233065972221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45958.233065972221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45958.233065972221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45958.233065972221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45958.233065972221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45958.233065972221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45958.233065972221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45958.233065972221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45958.233065972221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45958.233065972221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45958.233065972221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45958.233065972221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45958.233065972221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45958.233065972221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45958.233065972221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45958.233065972221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45958.233065972221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45958.233065972221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45958.233065972221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45958.233065972221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45958.233065972221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45958.233065972221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45958.233065972221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45958.233065972221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45958.233065972221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45958.233065972221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45958.233065972221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45958.233065972221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45958.233065972221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45958.233065972221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45958.233065972221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45958.233065972221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45958.233065972221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ref="G904:G967" ca="1" si="15">IFERROR(NOW()-F904,"-")</f>
        <v>45958.233065972221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45958.233065972221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45958.233065972221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45958.233065972221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45958.233065972221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45958.233065972221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45958.233065972221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45958.233065972221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45958.233065972221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45958.233065972221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45958.233065972221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45958.233065972221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45958.233065972221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45958.233065972221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45958.233065972221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45958.233065972221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45958.233065972221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45958.233065972221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45958.233065972221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45958.233065972221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45958.233065972221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45958.233065972221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45958.233065972221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45958.233065972221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45958.233065972221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45958.233065972221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45958.233065972221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45958.233065972221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45958.233065972221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45958.233065972221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45958.233065972221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45958.233065972221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45958.233065972221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45958.233065972221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45958.233065972221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45958.233065972221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45958.233065972221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45958.233065972221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45958.233065972221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45958.233065972221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45958.233065972221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45958.233065972221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45958.233065972221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45958.233065972221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45958.233065972221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45958.233065972221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45958.233065972221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45958.233065972221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45958.233065972221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45958.233065972221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45958.233065972221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45958.233065972221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45958.233065972221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45958.233065972221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45958.233065972221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45958.233065972221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45958.233065972221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45958.233065972221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45958.233065972221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45958.233065972221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45958.233065972221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45958.233065972221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45958.233065972221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45958.233065972221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ref="G968:G1031" ca="1" si="16">IFERROR(NOW()-F968,"-")</f>
        <v>45958.233065972221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45958.233065972221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45958.233065972221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45958.233065972221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45958.233065972221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45958.233065972221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45958.233065972221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45958.233065972221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45958.233065972221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45958.233065972221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45958.233065972221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45958.233065972221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45958.233065972221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45958.233065972221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45958.233065972221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45958.233065972221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45958.233065972221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45958.233065972221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45958.233065972221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45958.233065972221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45958.233065972221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45958.233065972221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45958.233065972221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45958.233065972221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45958.233065972221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45958.233065972221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45958.233065972221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45958.233065972221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45958.233065972221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45958.233065972221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45958.233065972221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45958.233065972221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45958.233065972221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45958.233065972221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45958.233065972221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45958.233065972221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45958.233065972221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45958.233065972221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45958.233065972221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45958.233065972221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45958.233065972221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45958.233065972221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45958.233065972221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45958.233065972221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45958.233065972221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45958.233065972221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45958.233065972221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45958.233065972221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45958.233065972221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45958.233065972221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45958.233065972221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45958.233065972221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45958.233065972221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45958.233065972221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45958.233065972221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45958.233065972221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45958.233065972221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45958.233065972221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45958.233065972221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45958.233065972221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45958.233065972221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45958.233065972221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45958.233065972221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45958.233065972221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ref="G1032:G1095" ca="1" si="17">IFERROR(NOW()-F1032,"-")</f>
        <v>45958.233065972221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45958.233065972221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45958.233065972221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45958.233065972221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45958.233065972221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45958.233065972221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45958.233065972221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45958.233065972221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45958.233065972221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45958.233065972221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45958.233065972221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45958.233065972221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45958.233065972221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45958.233065972221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45958.233065972221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45958.233065972221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45958.233065972221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45958.233065972221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45958.233065972221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45958.233065972221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45958.233065972221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45958.233065972221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45958.233065972221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45958.233065972221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45958.233065972221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45958.233065972221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45958.233065972221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45958.233065972221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45958.233065972221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45958.233065972221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45958.233065972221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45958.233065972221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45958.233065972221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45958.233065972221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45958.233065972221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45958.233065972221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45958.233065972221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45958.233065972221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45958.233065972221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45958.233065972221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45958.233065972221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45958.233065972221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45958.233065972221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45958.233065972221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45958.233065972221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45958.233065972221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45958.233065972221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45958.233065972221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45958.233065972221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45958.233065972221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45958.233065972221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45958.233065972221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45958.233065972221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45958.233065972221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45958.233065972221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45958.233065972221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45958.233065972221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45958.233065972221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45958.233065972221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45958.233065972221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45958.233065972221</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45958.233065972221</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45958.233065972221</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45958.233065972221</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ref="G1096:G1110" ca="1" si="18">IFERROR(NOW()-F1096,"-")</f>
        <v>45958.233065972221</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45958.233065972221</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45958.233065972221</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45958.233065972221</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45958.233065972221</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45958.233065972221</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45958.233065972221</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45958.233065972221</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45958.233065972221</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45958.233065972221</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45958.233065972221</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45958.233065972221</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45958.233065972221</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45958.233065972221</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45958.233065972221</v>
      </c>
      <c r="H1110" s="22"/>
      <c r="I1110" s="19" t="str">
        <f>IFERROR(VLOOKUP(D1110,DB!A:F,6,0),"")</f>
        <v/>
      </c>
      <c r="J1110" s="18" t="str">
        <f>IFERROR(VLOOKUP(D1110,DB!A:G,7,0),"")</f>
        <v/>
      </c>
      <c r="K1110" s="46"/>
      <c r="L1110" s="23" t="str">
        <f>IFERROR(VLOOKUP(D1110,DB!A:I,9,0),"")</f>
        <v/>
      </c>
    </row>
  </sheetData>
  <dataValidations count="2">
    <dataValidation allowBlank="1" showInputMessage="1" showErrorMessage="1" sqref="E1" xr:uid="{5914219A-CB83-432D-936A-CC0CB6F3982A}"/>
    <dataValidation type="list" allowBlank="1" showInputMessage="1" showErrorMessage="1" sqref="E2:E1110"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91"/>
  <sheetViews>
    <sheetView workbookViewId="0">
      <selection activeCell="H4" sqref="H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39086</v>
      </c>
      <c r="B2" s="94" t="str">
        <f>IFERROR(VLOOKUP(D2,DB!A:K,11,0),"")</f>
        <v>R4</v>
      </c>
      <c r="C2" s="97">
        <v>1</v>
      </c>
      <c r="D2" s="94" t="s">
        <v>35115</v>
      </c>
      <c r="E2" s="98" t="s">
        <v>38998</v>
      </c>
      <c r="F2" s="99">
        <v>45703.480717592596</v>
      </c>
      <c r="G2" s="100">
        <f ca="1">IFERROR(NOW()-F2,"")</f>
        <v>254.75234837962489</v>
      </c>
      <c r="H2" s="99">
        <v>45703.474768518521</v>
      </c>
      <c r="I2" s="99" t="str">
        <f>IFERROR(VLOOKUP(D2,DB!A:F,6,0),"")</f>
        <v>SCECO</v>
      </c>
      <c r="J2" s="99" t="str">
        <f>IFERROR(VLOOKUP(D2,DB!A:G,7,0),"")</f>
        <v>Dead</v>
      </c>
      <c r="K2" s="101" t="s">
        <v>39087</v>
      </c>
      <c r="L2" s="94" t="str">
        <f>IFERROR(VLOOKUP(D2,DB!A:I,9,0),"")</f>
        <v>Latis</v>
      </c>
    </row>
    <row r="3" spans="1:16" ht="15" customHeight="1">
      <c r="A3" s="119" t="s">
        <v>39088</v>
      </c>
      <c r="B3" s="119" t="str">
        <f>IFERROR(VLOOKUP(D3,DB!A:K,11,0),"")</f>
        <v>R4</v>
      </c>
      <c r="C3" s="120">
        <v>2</v>
      </c>
      <c r="D3" s="121" t="s">
        <v>36441</v>
      </c>
      <c r="E3" s="98" t="s">
        <v>38998</v>
      </c>
      <c r="F3" s="123"/>
      <c r="G3" s="124">
        <f ca="1">IFERROR(NOW()-F3,"")</f>
        <v>45958.233065972221</v>
      </c>
      <c r="H3" s="123">
        <v>45958.11314814815</v>
      </c>
      <c r="I3" s="119" t="str">
        <f>IFERROR(VLOOKUP(D3,DB!A:F,6,0),"")</f>
        <v>Generator-SG</v>
      </c>
      <c r="J3" s="119" t="str">
        <f>IFERROR(VLOOKUP(D3,DB!A:G,7,0),"")</f>
        <v>No BB Shifted</v>
      </c>
      <c r="K3" s="125" t="s">
        <v>39089</v>
      </c>
      <c r="L3" s="121" t="str">
        <f>IFERROR(VLOOKUP(D3,DB!A:I,9,0),"")</f>
        <v>Latis</v>
      </c>
    </row>
    <row r="4" spans="1:16" ht="15" customHeight="1">
      <c r="A4" s="119"/>
      <c r="B4" s="119" t="str">
        <f>IFERROR(VLOOKUP(D4,DB!A:K,11,0),"")</f>
        <v/>
      </c>
      <c r="C4" s="120"/>
      <c r="D4" s="94"/>
      <c r="E4" s="98"/>
      <c r="F4" s="123"/>
      <c r="G4" s="124">
        <f ca="1">IFERROR(NOW()-F4,"")</f>
        <v>45958.233065972221</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45958.233065972221</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45958.233065972221</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45958.233065972221</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45958.233065972221</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45958.233065972221</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45958.233065972221</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45958.233065972221</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45958.233065972221</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45958.233065972221</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45958.233065972221</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45958.233065972221</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45958.233065972221</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98"/>
      <c r="F17" s="123"/>
      <c r="G17" s="124">
        <f ca="1">IFERROR(NOW()-F17,"")</f>
        <v>45958.233065972221</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45958.233065972221</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45958.233065972221</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98"/>
      <c r="F20" s="123"/>
      <c r="G20" s="124">
        <f ca="1">IFERROR(NOW()-F20,"")</f>
        <v>45958.233065972221</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94"/>
      <c r="E21" s="98"/>
      <c r="F21" s="123"/>
      <c r="G21" s="124">
        <f ca="1">IFERROR(NOW()-F21,"")</f>
        <v>45958.233065972221</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45958.233065972221</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45958.233065972221</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45958.233065972221</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45958.233065972221</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45958.233065972221</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45958.233065972221</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45958.233065972221</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45958.233065972221</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45958.233065972221</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45958.233065972221</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45958.233065972221</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45958.233065972221</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45958.233065972221</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45958.233065972221</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45958.233065972221</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45958.233065972221</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45958.233065972221</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45958.233065972221</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45958.233065972221</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45958.233065972221</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45958.233065972221</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45958.233065972221</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45958.233065972221</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45958.233065972221</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45958.233065972221</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45958.233065972221</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45958.233065972221</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45958.233065972221</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45958.233065972221</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45958.233065972221</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45958.233065972221</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45958.233065972221</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45958.233065972221</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45958.233065972221</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45958.233065972221</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45958.233065972221</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45958.233065972221</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45958.233065972221</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45958.233065972221</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45958.233065972221</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45958.233065972221</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45958.233065972221</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45958.233065972221</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45958.233065972221</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45958.233065972221</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45958.233065972221</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45958.233065972221</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45958.233065972221</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45958.233065972221</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45958.233065972221</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45958.233065972221</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45958.233065972221</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45958.233065972221</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45958.233065972221</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45958.233065972221</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45958.233065972221</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45958.233065972221</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45958.233065972221</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45958.233065972221</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45958.233065972221</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45958.233065972221</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45958.233065972221</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45958.233065972221</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45958.233065972221</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45958.233065972221</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45958.233065972221</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45958.233065972221</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45958.233065972221</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45958.233065972221</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45958.233065972221</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45958.233065972221</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45958.233065972221</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45958.233065972221</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45958.233065972221</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45958.233065972221</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45958.233065972221</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45958.233065972221</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45958.233065972221</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45958.233065972221</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45958.233065972221</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45958.233065972221</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45958.233065972221</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45958.233065972221</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45958.233065972221</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45958.233065972221</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45958.233065972221</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45958.233065972221</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45958.233065972221</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45958.233065972221</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45958.233065972221</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45958.233065972221</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45958.233065972221</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45958.233065972221</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45958.233065972221</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45958.233065972221</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45958.233065972221</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45958.233065972221</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45958.233065972221</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45958.233065972221</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45958.233065972221</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45958.233065972221</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45958.233065972221</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45958.233065972221</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45958.233065972221</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45958.233065972221</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45958.233065972221</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45958.233065972221</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45958.233065972221</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45958.233065972221</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45958.233065972221</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45958.233065972221</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45958.233065972221</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45958.233065972221</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45958.233065972221</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45958.233065972221</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45958.233065972221</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45958.233065972221</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45958.233065972221</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45958.233065972221</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45958.233065972221</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45958.233065972221</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45958.233065972221</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45958.233065972221</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45958.233065972221</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45958.233065972221</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45958.233065972221</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45958.233065972221</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45958.233065972221</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45958.233065972221</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45958.233065972221</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45958.233065972221</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45958.233065972221</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45958.233065972221</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45958.233065972221</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45958.233065972221</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45958.233065972221</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45958.233065972221</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45958.233065972221</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45958.233065972221</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45958.233065972221</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45958.233065972221</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45958.233065972221</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45958.233065972221</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45958.233065972221</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45958.233065972221</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45958.233065972221</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45958.233065972221</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45958.233065972221</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45958.233065972221</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45958.233065972221</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45958.233065972221</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45958.233065972221</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45958.233065972221</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45958.233065972221</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45958.233065972221</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45958.233065972221</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45958.233065972221</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45958.233065972221</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45958.233065972221</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45958.233065972221</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45958.233065972221</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45958.233065972221</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45958.233065972221</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45958.233065972221</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45958.233065972221</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45958.233065972221</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45958.233065972221</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45958.233065972221</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45958.233065972221</v>
      </c>
      <c r="H190" s="123"/>
      <c r="I190" s="119" t="str">
        <f>IFERROR(VLOOKUP(D190,DB!A:F,6,0),"")</f>
        <v/>
      </c>
      <c r="J190" s="119" t="str">
        <f>IFERROR(VLOOKUP(D190,DB!A:G,7,0),"")</f>
        <v/>
      </c>
      <c r="K190" s="125"/>
      <c r="L190" s="121" t="str">
        <f>IFERROR(VLOOKUP(D190,DB!A:I,9,0),"")</f>
        <v/>
      </c>
    </row>
    <row r="191" spans="1:12" ht="15" customHeight="1">
      <c r="A191" s="126"/>
      <c r="B191" s="126" t="str">
        <f>IFERROR(VLOOKUP(D191,DB!A:K,11,0),"")</f>
        <v/>
      </c>
      <c r="C191" s="127"/>
      <c r="D191" s="128"/>
      <c r="E191" s="129"/>
      <c r="F191" s="130"/>
      <c r="G191" s="131">
        <f ca="1">IFERROR(NOW()-F191,"")</f>
        <v>45958.233065972221</v>
      </c>
      <c r="H191" s="130"/>
      <c r="I191" s="126" t="str">
        <f>IFERROR(VLOOKUP(D191,DB!A:F,6,0),"")</f>
        <v/>
      </c>
      <c r="J191" s="126" t="str">
        <f>IFERROR(VLOOKUP(D191,DB!A:G,7,0),"")</f>
        <v/>
      </c>
      <c r="K191" s="132"/>
      <c r="L191" s="128" t="str">
        <f>IFERROR(VLOOKUP(D191,DB!A:I,9,0),"")</f>
        <v/>
      </c>
    </row>
  </sheetData>
  <dataValidations count="2">
    <dataValidation allowBlank="1" showInputMessage="1" showErrorMessage="1" sqref="E1" xr:uid="{A4F81451-56CC-4543-9497-104C4E44EE4B}"/>
    <dataValidation type="list" allowBlank="1" showInputMessage="1" showErrorMessage="1" sqref="E2:E2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6"/>
  <sheetViews>
    <sheetView workbookViewId="0">
      <selection activeCell="D8" sqref="D8"/>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39090</v>
      </c>
      <c r="B2" s="37" t="str">
        <f>IFERROR(VLOOKUP(D2,DB!A:K,11,0),"")</f>
        <v>R5</v>
      </c>
      <c r="C2" s="37">
        <v>3</v>
      </c>
      <c r="D2" s="118" t="s">
        <v>36034</v>
      </c>
      <c r="E2" s="37" t="s">
        <v>38998</v>
      </c>
      <c r="F2" s="38">
        <v>45891.832060185188</v>
      </c>
      <c r="G2" s="144">
        <f ca="1">IFERROR(NOW()-F2,"")</f>
        <v>66.401005787032773</v>
      </c>
      <c r="H2" s="38">
        <v>45891.790393518517</v>
      </c>
      <c r="I2" s="37" t="str">
        <f>IFERROR(VLOOKUP(D2,DB!A:F,6,0),"")</f>
        <v>Generator-SG</v>
      </c>
      <c r="J2" s="37" t="str">
        <f>IFERROR(VLOOKUP(D2,DB!A:G,7,0),"")</f>
        <v>Vandalized</v>
      </c>
      <c r="K2" s="37" t="s">
        <v>39091</v>
      </c>
      <c r="L2" s="37" t="str">
        <f>IFERROR(VLOOKUP(D2,DB!A:I,9,0),"")</f>
        <v>Latis</v>
      </c>
      <c r="M2" s="117"/>
    </row>
    <row r="3" spans="1:13" ht="30.75">
      <c r="A3" s="37" t="s">
        <v>39092</v>
      </c>
      <c r="B3" s="37" t="str">
        <f>IFERROR(VLOOKUP(D3,DB!A:K,11,0),"")</f>
        <v>R5</v>
      </c>
      <c r="C3" s="37">
        <v>1</v>
      </c>
      <c r="D3" s="37" t="s">
        <v>31329</v>
      </c>
      <c r="E3" s="37" t="s">
        <v>39079</v>
      </c>
      <c r="F3" s="38">
        <v>45926.188877314817</v>
      </c>
      <c r="G3" s="144">
        <f t="shared" ref="G3" ca="1" si="0">IFERROR(NOW()-F3,"")</f>
        <v>32.044188657404447</v>
      </c>
      <c r="H3" s="38">
        <v>45926.158159722225</v>
      </c>
      <c r="I3" s="37" t="str">
        <f>IFERROR(VLOOKUP(D3,DB!A:F,6,0),"")</f>
        <v>SCECO</v>
      </c>
      <c r="J3" s="37" t="str">
        <f>IFERROR(VLOOKUP(D3,DB!A:G,7,0),"")</f>
        <v>Good</v>
      </c>
      <c r="K3" s="37" t="s">
        <v>39093</v>
      </c>
      <c r="L3" s="37" t="str">
        <f>IFERROR(VLOOKUP(D3,DB!A:I,9,0),"")</f>
        <v>Latis</v>
      </c>
      <c r="M3" s="117"/>
    </row>
    <row r="4" spans="1:13" ht="48" customHeight="1">
      <c r="A4" s="152" t="s">
        <v>39094</v>
      </c>
      <c r="B4" s="152" t="str">
        <f>IFERROR(VLOOKUP(D4,DB!A:K,11,0),"")</f>
        <v>R5</v>
      </c>
      <c r="C4" s="152">
        <v>1</v>
      </c>
      <c r="D4" s="152" t="s">
        <v>34781</v>
      </c>
      <c r="E4" s="152" t="s">
        <v>39079</v>
      </c>
      <c r="F4" s="153">
        <v>45948.661111111112</v>
      </c>
      <c r="G4" s="154">
        <f ca="1">IFERROR(NOW()-F4,"")</f>
        <v>9.5719548611086793</v>
      </c>
      <c r="H4" s="153">
        <v>45948.661111111112</v>
      </c>
      <c r="I4" s="152" t="str">
        <f>IFERROR(VLOOKUP(D4,DB!A:F,6,0),"")</f>
        <v>SCECO</v>
      </c>
      <c r="J4" s="152" t="str">
        <f>IFERROR(VLOOKUP(D4,DB!A:G,7,0),"")</f>
        <v>Dead</v>
      </c>
      <c r="K4" s="152" t="s">
        <v>39095</v>
      </c>
      <c r="L4" s="152" t="str">
        <f>IFERROR(VLOOKUP(D4,DB!A:I,9,0),"")</f>
        <v>Latis</v>
      </c>
    </row>
    <row r="5" spans="1:13" ht="15">
      <c r="A5" s="152"/>
      <c r="B5" s="152" t="str">
        <f>IFERROR(VLOOKUP(D5,DB!A:K,11,0),"")</f>
        <v/>
      </c>
      <c r="C5" s="152"/>
      <c r="D5" s="152"/>
      <c r="E5" s="152"/>
      <c r="F5" s="153"/>
      <c r="G5" s="154">
        <f ca="1">IFERROR(NOW()-F5,"")</f>
        <v>45958.233065972221</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45958.233065972221</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45958.233065972221</v>
      </c>
      <c r="H7" s="153"/>
      <c r="I7" s="152" t="str">
        <f>IFERROR(VLOOKUP(D7,DB!A:F,6,0),"")</f>
        <v/>
      </c>
      <c r="J7" s="152" t="str">
        <f>IFERROR(VLOOKUP(D7,DB!A:G,7,0),"")</f>
        <v/>
      </c>
      <c r="K7" s="152"/>
      <c r="L7" s="152" t="str">
        <f>IFERROR(VLOOKUP(D7,DB!A:I,9,0),"")</f>
        <v/>
      </c>
    </row>
    <row r="8" spans="1:13" ht="15">
      <c r="A8" s="152"/>
      <c r="B8" s="152" t="str">
        <f>IFERROR(VLOOKUP(D8,DB!A:K,11,0),"")</f>
        <v/>
      </c>
      <c r="C8" s="152"/>
      <c r="D8" s="169"/>
      <c r="E8" s="152"/>
      <c r="F8" s="153"/>
      <c r="G8" s="154">
        <f ca="1">IFERROR(NOW()-F8,"")</f>
        <v>45958.233065972221</v>
      </c>
      <c r="H8" s="153"/>
      <c r="I8" s="152" t="str">
        <f>IFERROR(VLOOKUP(D8,DB!A:F,6,0),"")</f>
        <v/>
      </c>
      <c r="J8" s="152" t="str">
        <f>IFERROR(VLOOKUP(D8,DB!A:G,7,0),"")</f>
        <v/>
      </c>
      <c r="K8" s="152"/>
      <c r="L8" s="152" t="str">
        <f>IFERROR(VLOOKUP(D8,DB!A:I,9,0),"")</f>
        <v/>
      </c>
    </row>
    <row r="9" spans="1:13" ht="15">
      <c r="A9" s="152"/>
      <c r="B9" s="152" t="str">
        <f>IFERROR(VLOOKUP(D9,DB!A:K,11,0),"")</f>
        <v/>
      </c>
      <c r="C9" s="152"/>
      <c r="D9" s="169"/>
      <c r="E9" s="152"/>
      <c r="F9" s="153"/>
      <c r="G9" s="154">
        <f ca="1">IFERROR(NOW()-F9,"")</f>
        <v>45958.233065972221</v>
      </c>
      <c r="H9" s="153"/>
      <c r="I9" s="152" t="str">
        <f>IFERROR(VLOOKUP(D9,DB!A:F,6,0),"")</f>
        <v/>
      </c>
      <c r="J9" s="152" t="str">
        <f>IFERROR(VLOOKUP(D9,DB!A:G,7,0),"")</f>
        <v/>
      </c>
      <c r="K9" s="152"/>
      <c r="L9" s="152" t="str">
        <f>IFERROR(VLOOKUP(D9,DB!A:I,9,0),"")</f>
        <v/>
      </c>
    </row>
    <row r="10" spans="1:13" ht="15">
      <c r="A10" s="152"/>
      <c r="B10" s="152" t="str">
        <f>IFERROR(VLOOKUP(D10,DB!A:K,11,0),"")</f>
        <v/>
      </c>
      <c r="C10" s="152"/>
      <c r="D10" s="169"/>
      <c r="E10" s="152"/>
      <c r="F10" s="153"/>
      <c r="G10" s="154">
        <f ca="1">IFERROR(NOW()-F10,"")</f>
        <v>45958.233065972221</v>
      </c>
      <c r="H10" s="153"/>
      <c r="I10" s="152" t="str">
        <f>IFERROR(VLOOKUP(D10,DB!A:F,6,0),"")</f>
        <v/>
      </c>
      <c r="J10" s="152" t="str">
        <f>IFERROR(VLOOKUP(D10,DB!A:G,7,0),"")</f>
        <v/>
      </c>
      <c r="K10" s="152"/>
      <c r="L10" s="152" t="str">
        <f>IFERROR(VLOOKUP(D10,DB!A:I,9,0),"")</f>
        <v/>
      </c>
    </row>
    <row r="11" spans="1:13" ht="15">
      <c r="A11" s="152"/>
      <c r="B11" s="152" t="str">
        <f>IFERROR(VLOOKUP(D11,DB!A:K,11,0),"")</f>
        <v/>
      </c>
      <c r="C11" s="152"/>
      <c r="D11" s="169"/>
      <c r="E11" s="152"/>
      <c r="F11" s="153"/>
      <c r="G11" s="154">
        <f ca="1">IFERROR(NOW()-F11,"")</f>
        <v>45958.233065972221</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45958.233065972221</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45958.233065972221</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45958.233065972221</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45958.233065972221</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45958.233065972221</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45958.233065972221</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45958.233065972221</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45958.233065972221</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45958.233065972221</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45958.233065972221</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45958.233065972221</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45958.233065972221</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45958.233065972221</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45958.233065972221</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45958.233065972221</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45958.233065972221</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45958.233065972221</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45958.233065972221</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45958.233065972221</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45958.233065972221</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45958.233065972221</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45958.233065972221</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45958.233065972221</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45958.233065972221</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45958.233065972221</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45958.233065972221</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45958.233065972221</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45958.233065972221</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45958.233065972221</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45958.233065972221</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45958.233065972221</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45958.233065972221</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45958.233065972221</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45958.233065972221</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45958.233065972221</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45958.233065972221</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45958.233065972221</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45958.233065972221</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45958.233065972221</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45958.233065972221</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45958.233065972221</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45958.233065972221</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45958.233065972221</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45958.233065972221</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45958.233065972221</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45958.233065972221</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45958.233065972221</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45958.233065972221</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45958.233065972221</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45958.233065972221</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45958.233065972221</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45958.233065972221</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45958.233065972221</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45958.233065972221</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45958.233065972221</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45958.233065972221</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45958.233065972221</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45958.233065972221</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45958.233065972221</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45958.233065972221</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45958.233065972221</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45958.233065972221</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45958.233065972221</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45958.233065972221</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45958.233065972221</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45958.233065972221</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45958.233065972221</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45958.233065972221</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45958.233065972221</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45958.233065972221</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45958.233065972221</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45958.233065972221</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45958.233065972221</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45958.233065972221</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45958.233065972221</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45958.233065972221</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45958.233065972221</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45958.233065972221</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45958.233065972221</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45958.233065972221</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45958.233065972221</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45958.233065972221</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45958.233065972221</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45958.233065972221</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45958.233065972221</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45958.233065972221</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45958.233065972221</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45958.233065972221</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45958.233065972221</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45958.233065972221</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45958.233065972221</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45958.233065972221</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45958.233065972221</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45958.233065972221</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45958.233065972221</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45958.233065972221</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45958.233065972221</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45958.233065972221</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45958.233065972221</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45958.233065972221</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45958.233065972221</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45958.233065972221</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45958.233065972221</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45958.233065972221</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45958.233065972221</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45958.233065972221</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45958.233065972221</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45958.233065972221</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45958.233065972221</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45958.233065972221</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45958.233065972221</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45958.233065972221</v>
      </c>
      <c r="H123" s="153"/>
      <c r="I123" s="152" t="str">
        <f>IFERROR(VLOOKUP(D123,DB!A:F,6,0),"")</f>
        <v/>
      </c>
      <c r="J123" s="152" t="str">
        <f>IFERROR(VLOOKUP(D123,DB!A:G,7,0),"")</f>
        <v/>
      </c>
      <c r="K123" s="152"/>
      <c r="L123" s="152" t="str">
        <f>IFERROR(VLOOKUP(D123,DB!A:I,9,0),"")</f>
        <v/>
      </c>
    </row>
    <row r="124" spans="1:12" ht="15">
      <c r="A124" s="158"/>
      <c r="B124" s="158" t="str">
        <f>IFERROR(VLOOKUP(D124,DB!A:K,11,0),"")</f>
        <v/>
      </c>
      <c r="C124" s="158"/>
      <c r="D124" s="158"/>
      <c r="E124" s="158"/>
      <c r="F124" s="159"/>
      <c r="G124" s="160">
        <f ca="1">IFERROR(NOW()-F124,"")</f>
        <v>45958.233065972221</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45958.233065972221</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45958.233065972221</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45958.233065972221</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45958.233065972221</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45958.233065972221</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45958.233065972221</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45958.233065972221</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45958.233065972221</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45958.233065972221</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45958.233065972221</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45958.233065972221</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45958.233065972221</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45958.233065972221</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45958.233065972221</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45958.233065972221</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45958.233065972221</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45958.233065972221</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45958.233065972221</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45958.233065972221</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45958.233065972221</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45958.233065972221</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45958.233065972221</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45958.233065972221</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45958.233065972221</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45958.233065972221</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45958.233065972221</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45958.233065972221</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45958.233065972221</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45958.233065972221</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45958.233065972221</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45958.233065972221</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45958.233065972221</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45958.233065972221</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45958.233065972221</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45958.233065972221</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45958.233065972221</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45958.233065972221</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45958.233065972221</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45958.233065972221</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45958.233065972221</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45958.233065972221</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45958.233065972221</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45958.233065972221</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45958.233065972221</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45958.233065972221</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45958.233065972221</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45958.233065972221</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45958.233065972221</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45958.233065972221</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45958.233065972221</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45958.233065972221</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45958.233065972221</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45958.233065972221</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45958.233065972221</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45958.233065972221</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45958.233065972221</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45958.233065972221</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45958.233065972221</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45958.233065972221</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45958.233065972221</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45958.233065972221</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45958.233065972221</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45958.233065972221</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45958.233065972221</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45958.233065972221</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45958.233065972221</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45958.233065972221</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45958.233065972221</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45958.233065972221</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45958.233065972221</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45958.233065972221</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45958.233065972221</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45958.233065972221</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45958.233065972221</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45958.233065972221</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45958.233065972221</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45958.233065972221</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45958.233065972221</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45958.233065972221</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45958.233065972221</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45958.233065972221</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45958.233065972221</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45958.233065972221</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45958.233065972221</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45958.233065972221</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45958.233065972221</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45958.233065972221</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45958.233065972221</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45958.233065972221</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45958.233065972221</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45958.233065972221</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45958.233065972221</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45958.233065972221</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45958.233065972221</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45958.233065972221</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45958.233065972221</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45958.233065972221</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45958.233065972221</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45958.233065972221</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45958.233065972221</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45958.233065972221</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45958.233065972221</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45958.233065972221</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45958.233065972221</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45958.233065972221</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45958.233065972221</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45958.233065972221</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45958.233065972221</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45958.233065972221</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45958.233065972221</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45958.233065972221</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45958.233065972221</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45958.233065972221</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45958.233065972221</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45958.233065972221</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45958.233065972221</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45958.233065972221</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45958.233065972221</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45958.233065972221</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45958.233065972221</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45958.233065972221</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45958.233065972221</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45958.233065972221</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45958.233065972221</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45958.233065972221</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45958.233065972221</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45958.233065972221</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45958.233065972221</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45958.233065972221</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45958.233065972221</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45958.233065972221</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45958.233065972221</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45958.233065972221</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45958.233065972221</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45958.233065972221</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45958.233065972221</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45958.233065972221</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45958.233065972221</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45958.233065972221</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45958.233065972221</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45958.233065972221</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45958.233065972221</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45958.233065972221</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45958.233065972221</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45958.233065972221</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45958.233065972221</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45958.233065972221</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45958.233065972221</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45958.233065972221</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45958.233065972221</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45958.233065972221</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45958.233065972221</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45958.233065972221</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45958.233065972221</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45958.233065972221</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45958.233065972221</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45958.233065972221</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45958.233065972221</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45958.233065972221</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45958.233065972221</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45958.233065972221</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45958.233065972221</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45958.233065972221</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45958.233065972221</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45958.233065972221</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45958.233065972221</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45958.233065972221</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45958.233065972221</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45958.233065972221</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45958.233065972221</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45958.233065972221</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45958.233065972221</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45958.233065972221</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45958.233065972221</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45958.233065972221</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45958.233065972221</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45958.233065972221</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45958.233065972221</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45958.233065972221</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45958.233065972221</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45958.233065972221</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45958.233065972221</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45958.233065972221</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45958.233065972221</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45958.233065972221</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45958.233065972221</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45958.233065972221</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45958.233065972221</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45958.233065972221</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45958.233065972221</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45958.233065972221</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45958.233065972221</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45958.233065972221</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45958.233065972221</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45958.233065972221</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45958.233065972221</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45958.233065972221</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45958.233065972221</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45958.233065972221</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45958.233065972221</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45958.233065972221</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45958.233065972221</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45958.233065972221</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45958.233065972221</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45958.233065972221</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45958.233065972221</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45958.233065972221</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45958.233065972221</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45958.233065972221</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45958.233065972221</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45958.233065972221</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45958.233065972221</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45958.233065972221</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45958.233065972221</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45958.233065972221</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45958.233065972221</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45958.233065972221</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45958.233065972221</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45958.233065972221</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45958.233065972221</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45958.233065972221</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45958.233065972221</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45958.233065972221</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45958.233065972221</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45958.233065972221</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45958.233065972221</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45958.233065972221</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45958.233065972221</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45958.233065972221</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45958.233065972221</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45958.233065972221</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45958.233065972221</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45958.233065972221</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45958.233065972221</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45958.233065972221</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45958.233065972221</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45958.233065972221</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45958.233065972221</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45958.233065972221</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45958.233065972221</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45958.233065972221</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45958.233065972221</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45958.233065972221</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45958.233065972221</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45958.233065972221</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45958.233065972221</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45958.233065972221</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45958.233065972221</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45958.233065972221</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45958.233065972221</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45958.233065972221</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45958.233065972221</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45958.233065972221</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45958.233065972221</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45958.233065972221</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45958.233065972221</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45958.233065972221</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45958.233065972221</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45958.233065972221</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45958.233065972221</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45958.233065972221</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45958.233065972221</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45958.233065972221</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45958.233065972221</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45958.233065972221</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45958.233065972221</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45958.233065972221</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45958.233065972221</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45958.233065972221</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45958.233065972221</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45958.233065972221</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45958.233065972221</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45958.233065972221</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45958.233065972221</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45958.233065972221</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45958.233065972221</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45958.233065972221</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45958.233065972221</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45958.233065972221</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45958.233065972221</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45958.233065972221</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45958.233065972221</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45958.233065972221</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45958.233065972221</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45958.233065972221</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45958.233065972221</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45958.233065972221</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45958.233065972221</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45958.233065972221</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45958.233065972221</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45958.233065972221</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45958.233065972221</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45958.233065972221</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45958.233065972221</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45958.233065972221</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45958.233065972221</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45958.233065972221</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45958.233065972221</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45958.233065972221</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45958.233065972221</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45958.233065972221</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45958.233065972221</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45958.233065972221</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45958.233065972221</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45958.233065972221</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45958.233065972221</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45958.233065972221</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45958.233065972221</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45958.233065972221</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45958.233065972221</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45958.233065972221</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45958.233065972221</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45958.233065972221</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45958.233065972221</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45958.233065972221</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45958.233065972221</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45958.233065972221</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45958.233065972221</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45958.233065972221</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45958.233065972221</v>
      </c>
      <c r="H444" s="159"/>
      <c r="I444" s="158" t="str">
        <f>IFERROR(VLOOKUP(D444,DB!A:F,6,0),"")</f>
        <v/>
      </c>
      <c r="J444" s="158" t="str">
        <f>IFERROR(VLOOKUP(D444,DB!A:G,7,0),"")</f>
        <v/>
      </c>
      <c r="K444" s="158"/>
      <c r="L444" s="158" t="str">
        <f>IFERROR(VLOOKUP(D444,DB!A:I,9,0),"")</f>
        <v/>
      </c>
    </row>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54" ht="15"/>
    <row r="555" ht="15"/>
    <row r="557" ht="15"/>
    <row r="558" ht="15"/>
    <row r="559" ht="15"/>
    <row r="560" ht="15"/>
    <row r="562" ht="15"/>
    <row r="563" ht="15"/>
    <row r="570" ht="15"/>
    <row r="571" ht="15"/>
    <row r="572" ht="15"/>
    <row r="573" ht="15"/>
    <row r="574" ht="15"/>
    <row r="575" ht="15"/>
    <row r="578" ht="15"/>
    <row r="579" ht="15"/>
    <row r="580" ht="15"/>
    <row r="581" ht="15"/>
    <row r="582" ht="15"/>
    <row r="583" ht="15"/>
    <row r="584" ht="15"/>
    <row r="585" ht="15"/>
    <row r="586" ht="15"/>
    <row r="587" ht="15"/>
    <row r="588" ht="15"/>
    <row r="589"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5" ht="15"/>
    <row r="646" ht="15"/>
    <row r="683" ht="15"/>
    <row r="684" ht="15"/>
    <row r="685" ht="15"/>
    <row r="686" ht="15"/>
    <row r="687" ht="15"/>
    <row r="688" ht="15"/>
    <row r="689" ht="15"/>
    <row r="690" ht="15"/>
    <row r="691" ht="15"/>
    <row r="692"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3" ht="15"/>
    <row r="774" ht="15"/>
    <row r="775" ht="15"/>
    <row r="777" ht="15"/>
    <row r="778"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1" ht="15"/>
    <row r="812" ht="15"/>
    <row r="982" ht="15"/>
    <row r="983" ht="15"/>
    <row r="984" ht="15"/>
    <row r="985" ht="15"/>
    <row r="986" ht="15"/>
    <row r="987" ht="15"/>
    <row r="993" ht="15"/>
    <row r="994" ht="15"/>
    <row r="995" ht="15"/>
    <row r="996" ht="15"/>
    <row r="997" ht="15"/>
    <row r="998" ht="15"/>
    <row r="999"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50" ht="15"/>
    <row r="1051" ht="15"/>
    <row r="1057" ht="15"/>
    <row r="1058" ht="15"/>
    <row r="1060" ht="15"/>
    <row r="1061" ht="15"/>
    <row r="1062" ht="15"/>
    <row r="1063" ht="15"/>
    <row r="1064" ht="15"/>
    <row r="1065" ht="15"/>
    <row r="1066" ht="15"/>
    <row r="1068" ht="15"/>
    <row r="1069" ht="15"/>
    <row r="1070"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9" ht="15"/>
    <row r="1140" ht="15"/>
    <row r="1141" ht="15"/>
    <row r="1142" ht="15"/>
    <row r="1143" ht="15"/>
    <row r="1144" ht="15"/>
    <row r="1145" ht="15"/>
    <row r="1146" ht="15"/>
    <row r="1147" ht="15"/>
    <row r="1148" ht="15"/>
    <row r="1149" ht="15"/>
    <row r="1150" ht="15"/>
    <row r="1151" ht="15"/>
    <row r="1152" ht="15"/>
    <row r="1154" ht="15"/>
    <row r="1155" ht="15"/>
    <row r="1156" ht="15"/>
    <row r="1157" ht="15"/>
    <row r="1158" ht="15"/>
    <row r="1159" ht="15"/>
    <row r="1160" ht="15"/>
    <row r="1161" ht="15"/>
    <row r="1162" ht="15"/>
    <row r="1163" ht="15"/>
    <row r="1164" ht="15"/>
    <row r="1165" ht="15"/>
    <row r="1168" ht="15"/>
    <row r="1169" ht="15"/>
    <row r="1170" ht="15"/>
    <row r="1171" ht="15"/>
    <row r="1172" ht="15"/>
    <row r="1173" ht="15"/>
    <row r="1174" ht="15"/>
    <row r="1176" ht="15"/>
    <row r="1177" ht="15"/>
    <row r="1178" ht="15"/>
    <row r="1179" ht="15"/>
    <row r="1180" ht="15"/>
    <row r="1181" ht="15"/>
    <row r="1182" ht="15"/>
    <row r="1183" ht="15"/>
    <row r="1184" ht="15"/>
    <row r="1185" ht="15"/>
    <row r="1186" ht="15"/>
    <row r="1188" ht="15"/>
    <row r="1189" ht="15"/>
    <row r="1190" ht="15"/>
    <row r="1191" ht="15"/>
    <row r="1192" ht="15"/>
    <row r="1193" ht="15"/>
    <row r="1194" ht="15"/>
    <row r="1195" ht="15"/>
    <row r="1196" ht="15"/>
    <row r="1197" ht="15"/>
    <row r="1205" ht="15"/>
    <row r="1206" ht="15"/>
    <row r="1209" ht="15"/>
    <row r="1210" ht="15"/>
    <row r="1211" ht="15"/>
    <row r="1212" ht="15"/>
    <row r="1213" ht="15"/>
    <row r="1214" ht="15"/>
    <row r="1215" ht="15"/>
    <row r="1216" ht="15"/>
    <row r="1219" ht="15"/>
    <row r="1220" ht="15"/>
    <row r="1221" ht="15"/>
    <row r="1222" ht="15"/>
    <row r="1223" ht="15"/>
    <row r="1224" ht="15"/>
    <row r="1225" ht="15"/>
    <row r="1226" ht="15"/>
    <row r="1227" ht="15"/>
    <row r="1228" ht="15"/>
    <row r="1229" ht="15"/>
    <row r="1230" ht="15"/>
    <row r="1232" ht="15"/>
    <row r="1233" ht="15"/>
    <row r="1234" ht="15"/>
    <row r="1237" ht="15"/>
    <row r="1239" ht="15"/>
    <row r="1241" ht="15"/>
    <row r="1244" ht="15"/>
    <row r="1245" ht="15"/>
    <row r="1246" ht="15"/>
    <row r="1248" ht="15"/>
    <row r="1250" ht="15"/>
    <row r="1251" ht="15"/>
    <row r="1252" ht="15"/>
    <row r="1253" ht="15"/>
    <row r="1254" ht="15"/>
    <row r="1256" ht="15"/>
    <row r="1257" ht="15"/>
    <row r="1258" ht="15"/>
    <row r="1259" ht="15"/>
    <row r="1261" ht="15"/>
    <row r="1263" ht="15"/>
    <row r="1264" ht="15"/>
    <row r="1266" ht="15"/>
    <row r="1267" ht="15"/>
    <row r="1268" ht="15"/>
    <row r="1269" ht="15"/>
    <row r="1271" ht="15"/>
    <row r="1273" ht="15"/>
    <row r="1274" ht="15"/>
    <row r="1275" ht="15"/>
    <row r="1276" ht="15"/>
    <row r="1278" ht="15"/>
    <row r="1279" ht="15"/>
    <row r="1280" ht="15"/>
    <row r="1281" ht="15"/>
    <row r="1282" ht="15"/>
    <row r="1283" ht="15"/>
    <row r="1284" ht="15"/>
    <row r="1287" ht="15"/>
    <row r="1289" ht="15"/>
    <row r="1290" ht="15"/>
    <row r="1291" ht="15"/>
    <row r="1292" ht="15"/>
    <row r="1293" ht="15"/>
    <row r="1294" ht="15"/>
    <row r="1295" ht="15"/>
    <row r="1296" ht="15"/>
    <row r="1299" ht="15"/>
    <row r="1300" ht="15"/>
    <row r="1302" ht="15"/>
    <row r="1304" ht="15"/>
    <row r="1305" ht="15"/>
    <row r="1306" ht="15"/>
  </sheetData>
  <dataValidations count="2">
    <dataValidation allowBlank="1" showInputMessage="1" showErrorMessage="1" sqref="E1" xr:uid="{920C6338-E771-4DAE-8C89-92A9093EA4DE}"/>
    <dataValidation type="list" allowBlank="1" showInputMessage="1" showErrorMessage="1" sqref="E2:E44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00"/>
  <sheetViews>
    <sheetView tabSelected="1" workbookViewId="0">
      <selection activeCell="K3" sqref="K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39096</v>
      </c>
      <c r="B2" s="103" t="str">
        <f>IFERROR(VLOOKUP(D2,DB!A:K,11,0),"")</f>
        <v>R6</v>
      </c>
      <c r="C2" s="105">
        <v>1</v>
      </c>
      <c r="D2" s="103" t="s">
        <v>36902</v>
      </c>
      <c r="E2" s="106" t="s">
        <v>38998</v>
      </c>
      <c r="F2" s="107">
        <v>45958.158206018517</v>
      </c>
      <c r="G2" s="77">
        <f ca="1">IFERROR(NOW()-F2,"-")</f>
        <v>7.4859953703708015E-2</v>
      </c>
      <c r="H2" s="107">
        <v>45958.152592592596</v>
      </c>
      <c r="I2" s="103" t="str">
        <f>IFERROR(VLOOKUP(D2,DB!A:F,6,0),"")</f>
        <v>Generator-SG</v>
      </c>
      <c r="J2" s="102" t="str">
        <f>IFERROR(VLOOKUP(D2,DB!A:G,7,0),"")</f>
        <v>Dead</v>
      </c>
      <c r="K2" s="108" t="s">
        <v>39097</v>
      </c>
      <c r="L2" s="109" t="str">
        <f>IFERROR(VLOOKUP(D2,DB!A:I,9,0),"")</f>
        <v>Latis</v>
      </c>
    </row>
    <row r="3" spans="1:16383" ht="31.5" customHeight="1">
      <c r="A3" s="104"/>
      <c r="B3" s="103" t="str">
        <f>IFERROR(VLOOKUP(D3,DB!A:K,11,0),"")</f>
        <v/>
      </c>
      <c r="C3" s="105"/>
      <c r="D3" s="103"/>
      <c r="E3" s="106"/>
      <c r="F3" s="107"/>
      <c r="G3" s="77">
        <f ca="1">IFERROR(NOW()-F3,"-")</f>
        <v>45958.233065972221</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45958.233065972221</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45958.233065972221</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45958.233065972221</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45958.233065972221</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45958.233065972221</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45958.233065972221</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45958.233065972221</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45958.233065972221</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45958.233065972221</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45958.233065972221</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45958.233065972221</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45958.233065972221</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45958.233065972221</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45958.233065972221</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45958.233065972221</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45958.233065972221</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45958.233065972221</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45958.233065972221</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45958.233065972221</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45958.233065972221</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45958.233065972221</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45958.233065972221</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45958.233065972221</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45958.233065972221</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45958.233065972221</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45958.233065972221</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45958.233065972221</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45958.233065972221</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45958.233065972221</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45958.233065972221</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45958.233065972221</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45958.233065972221</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45958.233065972221</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45958.233065972221</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45958.233065972221</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45958.233065972221</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45958.233065972221</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45958.233065972221</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45958.233065972221</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45958.233065972221</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45958.233065972221</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45958.233065972221</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45958.233065972221</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45958.233065972221</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45958.233065972221</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45958.233065972221</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45958.233065972221</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45958.233065972221</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45958.233065972221</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45958.233065972221</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45958.233065972221</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45958.233065972221</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45958.233065972221</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45958.233065972221</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45958.233065972221</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45958.233065972221</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45958.233065972221</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45958.233065972221</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45958.233065972221</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45958.233065972221</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45958.233065972221</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45958.233065972221</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45958.233065972221</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45958.233065972221</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45958.233065972221</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45958.233065972221</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45958.233065972221</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45958.233065972221</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45958.233065972221</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45958.233065972221</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45958.233065972221</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45958.233065972221</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45958.233065972221</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45958.233065972221</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45958.233065972221</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45958.233065972221</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45958.233065972221</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45958.233065972221</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45958.233065972221</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45958.233065972221</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45958.233065972221</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45958.233065972221</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45958.233065972221</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45958.233065972221</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45958.233065972221</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45958.233065972221</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45958.233065972221</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45958.233065972221</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45958.233065972221</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45958.233065972221</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45958.233065972221</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45958.233065972221</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45958.233065972221</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45958.233065972221</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45958.233065972221</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45958.233065972221</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45958.233065972221</v>
      </c>
      <c r="H100" s="107"/>
      <c r="I100" s="103" t="str">
        <f>IFERROR(VLOOKUP(D100,DB!A:F,6,0),"")</f>
        <v/>
      </c>
      <c r="J100" s="102" t="str">
        <f>IFERROR(VLOOKUP(D100,DB!A:G,7,0),"")</f>
        <v/>
      </c>
      <c r="K100" s="108"/>
      <c r="L100" s="109" t="str">
        <f>IFERROR(VLOOKUP(D100,DB!A:I,9,0),"")</f>
        <v/>
      </c>
    </row>
  </sheetData>
  <dataValidations count="2">
    <dataValidation allowBlank="1" showInputMessage="1" showErrorMessage="1" sqref="E1" xr:uid="{380493DB-286A-4683-AF55-C78F04945A49}"/>
    <dataValidation type="list" allowBlank="1" showInputMessage="1" showErrorMessage="1" sqref="E2:E10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2025-10-28T02:37:40Z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