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188" documentId="120_S{2AC9BD13-BADA-5192-A53E-5A8FF88502F6}" xr6:coauthVersionLast="47" xr6:coauthVersionMax="47" xr10:uidLastSave="{6103BF8B-2721-433D-B4A2-54BF0BFA447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3" i="4"/>
  <c r="L3" i="4"/>
  <c r="L4"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G5" i="4"/>
  <c r="I5" i="4"/>
  <c r="J5" i="4"/>
  <c r="L5" i="4"/>
  <c r="G6" i="4"/>
  <c r="I6" i="4"/>
  <c r="J6" i="4"/>
  <c r="L6" i="4"/>
  <c r="G7" i="4"/>
  <c r="I7" i="4"/>
  <c r="J7" i="4"/>
  <c r="L7"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<sst xmlns="http://schemas.openxmlformats.org/spreadsheetml/2006/main" count="181599" uniqueCount="39214">
  <si>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</si>
  <si>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</si>
  <si>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</si>
  <si>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</si>
  <si>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</si>
  <si>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</si>
  <si>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</si>
  <si>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</si>
  <si>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</si>
  <si>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</si>
  <si>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</si>
  <si>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</si>
  <si>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</si>
  <si>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</si>
  <si>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</si>
  <si>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</si>
  <si>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</si>
  <si>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</si>
  <si>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</si>
  <si>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</si>
  <si>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</si>
  <si>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</si>
  <si>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</si>
  <si>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</si>
  <si>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</si>
  <si>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</si>
  <si>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</si>
  <si>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</si>
  <si>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</si>
  <si>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</si>
  <si>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</si>
  <si>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</si>
  <si>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</si>
  <si>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</si>
  <si>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</si>
  <si>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</si>
  <si>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</si>
  <si>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</si>
  <si>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</si>
  <si>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</si>
  <si>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</si>
  <si>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</si>
  <si>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</si>
  <si>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</si>
  <si>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</si>
  <si>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</si>
  <si>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</si>
  <si>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</si>
  <si>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</si>
  <si>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</si>
  <si>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</si>
  <si>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</si>
  <si>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</si>
  <si>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</si>
  <si>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</si>
  <si>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</si>
  <si>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</si>
  <si>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</si>
  <si>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</si>
  <si>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</si>
  <si>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</si>
  <si>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</si>
  <si>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</si>
  <si>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</si>
  <si>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</si>
  <si>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</si>
  <si>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</si>
  <si>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</si>
  <si>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</si>
  <si>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</si>
  <si>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</si>
  <si>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</si>
  <si>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</si>
  <si>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</si>
  <si>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</si>
  <si>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</si>
  <si>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</si>
  <si>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</si>
  <si>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</si>
  <si>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</si>
  <si>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</si>
  <si>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</si>
  <si>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</si>
  <si>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</si>
  <si>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</si>
  <si>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</si>
  <si>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</si>
  <si>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</si>
  <si>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</si>
  <si>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</si>
  <si>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</si>
  <si>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</si>
  <si>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</si>
  <si>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</si>
  <si>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</si>
  <si>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</si>
  <si>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</si>
  <si>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</si>
  <si>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</si>
  <si>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</si>
  <si>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</si>
  <si>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</si>
  <si>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</si>
  <si>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</si>
  <si>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</si>
  <si>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</si>
  <si>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</si>
  <si>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</si>
  <si>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</si>
  <si>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</si>
  <si>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</si>
  <si>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</si>
  <si>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</si>
  <si>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</si>
  <si>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</si>
  <si>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</si>
  <si>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</si>
  <si>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</si>
  <si>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</si>
  <si>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</si>
  <si>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</si>
  <si>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</si>
  <si>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</si>
  <si>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</si>
  <si>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</si>
  <si>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</si>
  <si>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</si>
  <si>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</si>
  <si>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</si>
  <si>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</si>
  <si>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</si>
  <si>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</si>
  <si>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</si>
  <si>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</si>
  <si>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</si>
  <si>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</si>
  <si>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</si>
  <si>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</si>
  <si>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</si>
  <si>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</si>
  <si>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</si>
  <si>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</si>
  <si>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</si>
  <si>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</si>
  <si>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</si>
  <si>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</si>
  <si>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</si>
  <si>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</si>
  <si>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</si>
  <si>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</si>
  <si>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</si>
  <si>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</si>
  <si>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</si>
  <si>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</si>
  <si>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</si>
  <si>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</si>
  <si>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</si>
  <si>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</si>
  <si>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</si>
  <si>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</si>
  <si>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</si>
  <si>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</si>
  <si>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</si>
  <si>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</si>
  <si>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</si>
  <si>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</si>
  <si>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</si>
  <si>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</si>
  <si>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</si>
  <si>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</si>
  <si>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</si>
  <si>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</si>
  <si>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</si>
  <si>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</si>
  <si>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</si>
  <si>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</si>
  <si>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</si>
  <si>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</si>
  <si>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</si>
  <si>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</si>
  <si>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</si>
  <si>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</si>
  <si>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</si>
  <si>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</si>
  <si>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</si>
  <si>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</si>
  <si>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</si>
  <si>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</si>
  <si>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</si>
  <si>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</si>
  <si>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</si>
  <si>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</si>
  <si>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</si>
  <si>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</si>
  <si>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</si>
  <si>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</si>
  <si>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</si>
  <si>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</si>
  <si>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</si>
  <si>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</si>
  <si>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</si>
  <si>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</si>
  <si>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</si>
  <si>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</si>
  <si>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</si>
  <si>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</si>
  <si>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</si>
  <si>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</si>
  <si>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</si>
  <si>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</si>
  <si>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</si>
  <si>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</si>
  <si>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</si>
  <si>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</si>
  <si>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</si>
  <si>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</si>
  <si>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</si>
  <si>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</si>
  <si>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</si>
  <si>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</si>
  <si>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</si>
  <si>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</si>
  <si>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</si>
  <si>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</si>
  <si>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</si>
  <si>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</si>
  <si>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</si>
  <si>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</si>
  <si>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</si>
  <si>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</si>
  <si>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</si>
  <si>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</si>
  <si>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</si>
  <si>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</si>
  <si>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</si>
  <si>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</si>
  <si>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</si>
  <si>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</si>
  <si>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</si>
  <si>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</si>
  <si>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</si>
  <si>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</si>
  <si>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</si>
  <si>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</si>
  <si>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</si>
  <si>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</si>
  <si>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</si>
  <si>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</si>
  <si>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</si>
  <si>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</si>
  <si>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</si>
  <si>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</si>
  <si>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</si>
  <si>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</si>
  <si>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</si>
  <si>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</si>
  <si>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</si>
  <si>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</si>
  <si>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</si>
  <si>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</si>
  <si>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</si>
  <si>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</si>
  <si>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</si>
  <si>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</si>
  <si>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</si>
  <si>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</si>
  <si>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</si>
  <si>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</si>
  <si>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</si>
  <si>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</si>
  <si>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</si>
  <si>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</si>
  <si>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</si>
  <si>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</si>
  <si>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</si>
  <si>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</si>
  <si>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</si>
  <si>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</si>
  <si>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</si>
  <si>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</si>
  <si>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</si>
  <si>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</si>
  <si>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</si>
  <si>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</si>
  <si>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</si>
  <si>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</si>
  <si>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</si>
  <si>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</si>
  <si>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</si>
  <si>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</si>
  <si>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</si>
  <si>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</si>
  <si>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</si>
  <si>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</si>
  <si>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</si>
  <si>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</si>
  <si>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</si>
  <si>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</si>
  <si>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</si>
  <si>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</si>
  <si>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</si>
  <si>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</si>
  <si>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</si>
  <si>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</si>
  <si>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</si>
  <si>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</si>
  <si>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</si>
  <si>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</si>
  <si>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</si>
  <si>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</si>
  <si>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</si>
  <si>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</si>
  <si>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</si>
  <si>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</si>
  <si>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</si>
  <si>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</si>
  <si>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</si>
  <si>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</si>
  <si>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</si>
  <si>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</si>
  <si>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</si>
  <si>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</si>
  <si>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</si>
  <si>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</si>
  <si>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</si>
  <si>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</si>
  <si>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</si>
  <si>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</si>
  <si>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</si>
  <si>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</si>
  <si>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</si>
  <si>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</si>
  <si>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</si>
  <si>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</si>
  <si>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</si>
  <si>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</si>
  <si>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</si>
  <si>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</si>
  <si>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</si>
  <si>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</si>
  <si>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</si>
  <si>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</si>
  <si>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</si>
  <si>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</si>
  <si>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</si>
  <si>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</si>
  <si>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</si>
  <si>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</si>
  <si>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</si>
  <si>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</si>
  <si>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</si>
  <si>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</si>
  <si>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</si>
  <si>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</si>
  <si>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</si>
  <si>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</si>
  <si>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</si>
  <si>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</si>
  <si>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</si>
  <si>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</si>
  <si>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</si>
  <si>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</si>
  <si>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</si>
  <si>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</si>
  <si>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</si>
  <si>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</si>
  <si>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</si>
  <si>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</si>
  <si>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</si>
  <si>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</si>
  <si>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</si>
  <si>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</si>
  <si>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</si>
  <si>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</si>
  <si>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</si>
  <si>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</si>
  <si>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</si>
  <si>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</si>
  <si>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</si>
  <si>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</si>
  <si>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</si>
  <si>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</si>
  <si>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</si>
  <si>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</si>
  <si>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</si>
  <si>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</si>
  <si>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</si>
  <si>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</si>
  <si>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</si>
  <si>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</si>
  <si>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</si>
  <si>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</si>
  <si>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</si>
  <si>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</si>
  <si>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</si>
  <si>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</si>
  <si>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</si>
  <si>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</si>
  <si>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</si>
  <si>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</si>
  <si>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</si>
  <si>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</si>
  <si>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</si>
  <si>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</si>
  <si>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</si>
  <si>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</si>
  <si>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</si>
  <si>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</si>
  <si>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</si>
  <si>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</si>
  <si>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</si>
  <si>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</si>
  <si>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</si>
  <si>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</si>
  <si>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</si>
  <si>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</si>
  <si>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</si>
  <si>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</si>
  <si>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</si>
  <si>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</si>
  <si>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</si>
  <si>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</si>
  <si>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</si>
  <si>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</si>
  <si>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</si>
  <si>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</si>
  <si>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</si>
  <si>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</si>
  <si>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</si>
  <si>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</si>
  <si>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</si>
  <si>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</si>
  <si>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</si>
  <si>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</si>
  <si>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</si>
  <si>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</si>
  <si>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</si>
  <si>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</si>
  <si>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</si>
  <si>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</si>
  <si>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</si>
  <si>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</si>
  <si>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</si>
  <si>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</si>
  <si>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</si>
  <si>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</si>
  <si>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</si>
  <si>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</si>
  <si>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</si>
  <si>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</si>
  <si>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</si>
  <si>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</si>
  <si>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</si>
  <si>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</si>
  <si>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</si>
  <si>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</si>
  <si>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</si>
  <si>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</si>
  <si>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</si>
  <si>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</si>
  <si>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</si>
  <si>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</si>
  <si>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</si>
  <si>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</si>
  <si>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</si>
  <si>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</si>
  <si>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</si>
  <si>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</si>
  <si>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</si>
  <si>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</si>
  <si>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</si>
  <si>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</si>
  <si>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</si>
  <si>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</si>
  <si>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</si>
  <si>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</si>
  <si>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</si>
  <si>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</si>
  <si>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</si>
  <si>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</si>
  <si>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</si>
  <si>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</si>
  <si>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</si>
  <si>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</si>
  <si>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</si>
  <si>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</si>
  <si>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</si>
  <si>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</si>
  <si>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</si>
  <si>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</si>
  <si>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</si>
  <si>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</si>
  <si>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</si>
  <si>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</si>
  <si>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</si>
  <si>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</si>
  <si>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</si>
  <si>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</si>
  <si>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</si>
  <si>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</si>
  <si>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</si>
  <si>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</si>
  <si>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</si>
  <si>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</si>
  <si>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</si>
  <si>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</si>
  <si>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</si>
  <si>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</si>
  <si>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</si>
  <si>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</si>
  <si>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</si>
  <si>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</si>
  <si>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</si>
  <si>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</si>
  <si>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</si>
  <si>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</si>
  <si>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</si>
  <si>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</si>
  <si>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</si>
  <si>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</si>
  <si>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</si>
  <si>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</si>
  <si>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</si>
  <si>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</si>
  <si>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</si>
  <si>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</si>
  <si>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</si>
  <si>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</si>
  <si>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</si>
  <si>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</si>
  <si>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</si>
  <si>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</si>
  <si>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</si>
  <si>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</si>
  <si>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</si>
  <si>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</si>
  <si>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</si>
  <si>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</si>
  <si>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</si>
  <si>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</si>
  <si>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</si>
  <si>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</si>
  <si>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</si>
  <si>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</si>
  <si>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</si>
  <si>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</si>
  <si>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</si>
  <si>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</si>
  <si>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</si>
  <si>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</si>
  <si>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</si>
  <si>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</si>
  <si>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</si>
  <si>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</si>
  <si>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</si>
  <si>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</si>
  <si>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</si>
  <si>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</si>
  <si>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</si>
  <si>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</si>
  <si>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</si>
  <si>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</si>
  <si>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</si>
  <si>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</si>
  <si>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</si>
  <si>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</si>
  <si>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</si>
  <si>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</si>
  <si>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</si>
  <si>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</si>
  <si>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</si>
  <si>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</si>
  <si>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</si>
  <si>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</si>
  <si>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</si>
  <si>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</si>
  <si>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</si>
  <si>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</si>
  <si>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</si>
  <si>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</si>
  <si>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</si>
  <si>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</si>
  <si>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</si>
  <si>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</si>
  <si>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</si>
  <si>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</si>
  <si>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</si>
  <si>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</si>
  <si>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</si>
  <si>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</si>
  <si>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</si>
  <si>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</si>
  <si>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</si>
  <si>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</si>
  <si>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</si>
  <si>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</si>
  <si>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</si>
  <si>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</si>
  <si>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</si>
  <si>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</si>
  <si>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</si>
  <si>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</si>
  <si>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</si>
  <si>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</si>
  <si>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</si>
  <si>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</si>
  <si>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</si>
  <si>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</si>
  <si>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</si>
  <si>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</si>
  <si>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</si>
  <si>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</si>
  <si>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</si>
  <si>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</si>
  <si>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</si>
  <si>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</si>
  <si>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</si>
  <si>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</si>
  <si>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</si>
  <si>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</si>
  <si>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</si>
  <si>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</si>
  <si>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</si>
  <si>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</si>
  <si>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</si>
  <si>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</si>
  <si>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</si>
  <si>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</si>
  <si>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</si>
  <si>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</si>
  <si>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</si>
  <si>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</si>
  <si>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</si>
  <si>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</si>
  <si>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</si>
  <si>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</si>
  <si>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</si>
  <si>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</si>
  <si>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</si>
  <si>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</si>
  <si>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</si>
  <si>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</si>
  <si>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</si>
  <si>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</si>
  <si>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</si>
  <si>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</si>
  <si>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</si>
  <si>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</si>
  <si>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</si>
  <si>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</si>
  <si>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</si>
  <si>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</si>
  <si>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</si>
  <si>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</si>
  <si>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</si>
  <si>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</si>
  <si>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</si>
  <si>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</si>
  <si>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</si>
  <si>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</si>
  <si>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</si>
  <si>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</si>
  <si>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</si>
  <si>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</si>
  <si>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</si>
  <si>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</si>
  <si>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</si>
  <si>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</si>
  <si>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</si>
  <si>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</si>
  <si>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</si>
  <si>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</si>
  <si>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</si>
  <si>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</si>
  <si>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</si>
  <si>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</si>
  <si>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</si>
  <si>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</si>
  <si>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</si>
  <si>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</si>
  <si>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</si>
  <si>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</si>
  <si>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</si>
  <si>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</si>
  <si>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</si>
  <si>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</si>
  <si>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</si>
  <si>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</si>
  <si>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</si>
  <si>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</si>
  <si>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</si>
  <si>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</si>
  <si>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</si>
  <si>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</si>
  <si>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</si>
  <si>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</si>
  <si>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</si>
  <si>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</si>
  <si>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</si>
  <si>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</si>
  <si>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</si>
  <si>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</si>
  <si>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</si>
  <si>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</si>
  <si>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</si>
  <si>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</si>
  <si>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</si>
  <si>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</si>
  <si>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</si>
  <si>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</si>
  <si>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</si>
  <si>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</si>
  <si>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</si>
  <si>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</si>
  <si>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</si>
  <si>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</si>
  <si>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</si>
  <si>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</si>
  <si>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</si>
  <si>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</si>
  <si>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</si>
  <si>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</si>
  <si>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</si>
  <si>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</si>
  <si>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</si>
  <si>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</si>
  <si>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</si>
  <si>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</si>
  <si>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</si>
  <si>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</si>
  <si>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</si>
  <si>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</si>
  <si>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</si>
  <si>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</si>
  <si>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</si>
  <si>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</si>
  <si>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</si>
  <si>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</si>
  <si>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</si>
  <si>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</si>
  <si>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</si>
  <si>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</si>
  <si>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</si>
  <si>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</si>
  <si>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</si>
  <si>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</si>
  <si>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</si>
  <si>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</si>
  <si>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</si>
  <si>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</si>
  <si>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</si>
  <si>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</si>
  <si>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</si>
  <si>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</si>
  <si>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</si>
  <si>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</si>
  <si>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</si>
  <si>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</si>
  <si>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</si>
  <si>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</si>
  <si>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</si>
  <si>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</si>
  <si>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</si>
  <si>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</si>
  <si>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</si>
  <si>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</si>
  <si>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</si>
  <si>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</si>
  <si>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</si>
  <si>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</si>
  <si>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</si>
  <si>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</si>
  <si>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</si>
  <si>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</si>
  <si>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</si>
  <si>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</si>
  <si>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</si>
  <si>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</si>
  <si>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</si>
  <si>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</si>
  <si>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</si>
  <si>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</si>
  <si>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</si>
  <si>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</si>
  <si>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</si>
  <si>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</si>
  <si>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</si>
  <si>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</si>
  <si>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</si>
  <si>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</si>
  <si>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</si>
  <si>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</si>
  <si>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</si>
  <si>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</si>
  <si>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</si>
  <si>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</si>
  <si>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</si>
  <si>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</si>
  <si>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</si>
  <si>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</si>
  <si>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</si>
  <si>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</si>
  <si>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</si>
  <si>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</si>
  <si>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</si>
  <si>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</si>
  <si>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</si>
  <si>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</si>
  <si>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</si>
  <si>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</si>
  <si>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</si>
  <si>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</si>
  <si>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</si>
  <si>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</si>
  <si>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</si>
  <si>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</si>
  <si>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</si>
  <si>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</si>
  <si>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</si>
  <si>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</si>
  <si>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</si>
  <si>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</si>
  <si>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</si>
  <si>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</si>
  <si>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</si>
  <si>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</si>
  <si>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</si>
  <si>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</si>
  <si>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</si>
  <si>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</si>
  <si>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</si>
  <si>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</si>
  <si>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</si>
  <si>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</si>
  <si>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</si>
  <si>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</si>
  <si>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</si>
  <si>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</si>
  <si>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</si>
  <si>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</si>
  <si>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</si>
  <si>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</si>
  <si>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</si>
  <si>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</si>
  <si>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</si>
  <si>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</si>
  <si>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</si>
  <si>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</si>
  <si>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</si>
  <si>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</si>
  <si>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</si>
  <si>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</si>
  <si>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</si>
  <si>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</si>
  <si>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</si>
  <si>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</si>
  <si>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</si>
  <si>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</si>
  <si>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</si>
  <si>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</si>
  <si>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</si>
  <si>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</si>
  <si>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</si>
  <si>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</si>
  <si>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</si>
  <si>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</si>
  <si>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</si>
  <si>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</si>
  <si>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</si>
  <si>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</si>
  <si>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</si>
  <si>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</si>
  <si>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</si>
  <si>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</si>
  <si>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</si>
  <si>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</si>
  <si>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</si>
  <si>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</si>
  <si>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</si>
  <si>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</si>
  <si>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</si>
  <si>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</si>
  <si>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</si>
  <si>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</si>
  <si>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</si>
  <si>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</si>
  <si>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</si>
  <si>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</si>
  <si>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</si>
  <si>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</si>
  <si>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</si>
  <si>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</si>
  <si>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</si>
  <si>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</si>
  <si>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</si>
  <si>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</si>
  <si>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</si>
  <si>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</si>
  <si>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</si>
  <si>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</si>
  <si>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</si>
  <si>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</si>
  <si>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</si>
  <si>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</si>
  <si>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</si>
  <si>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</si>
  <si>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</si>
  <si>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</si>
  <si>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</si>
  <si>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</si>
  <si>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</si>
  <si>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</si>
  <si>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</si>
  <si>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</si>
  <si>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</si>
  <si>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</si>
  <si>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</si>
  <si>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</si>
  <si>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</si>
  <si>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</si>
  <si>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</si>
  <si>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</si>
  <si>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</si>
  <si>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</si>
  <si>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</si>
  <si>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</si>
  <si>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</si>
  <si>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</si>
  <si>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</si>
  <si>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</si>
  <si>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</si>
  <si>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</si>
  <si>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</si>
  <si>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</si>
  <si>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</si>
  <si>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</si>
  <si>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</si>
  <si>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</si>
  <si>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</si>
  <si>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</si>
  <si>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</si>
  <si>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</si>
  <si>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</si>
  <si>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</si>
  <si>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</si>
  <si>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</si>
  <si>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</si>
  <si>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</si>
  <si>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</si>
  <si>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</si>
  <si>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</si>
  <si>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</si>
  <si>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</si>
  <si>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</si>
  <si>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</si>
  <si>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</si>
  <si>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</si>
  <si>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</si>
  <si>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</si>
  <si>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</si>
  <si>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</si>
  <si>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</si>
  <si>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</si>
  <si>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</si>
  <si>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</si>
  <si>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</si>
  <si>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</si>
  <si>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</si>
  <si>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</si>
  <si>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</si>
  <si>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</si>
  <si>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</si>
  <si>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</si>
  <si>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</si>
  <si>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</si>
  <si>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</si>
  <si>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</si>
  <si>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</si>
  <si>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</si>
  <si>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</si>
  <si>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</si>
  <si>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</si>
  <si>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</si>
  <si>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</si>
  <si>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</si>
  <si>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</si>
  <si>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</si>
  <si>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</si>
  <si>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</si>
  <si>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</si>
  <si>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</si>
  <si>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</si>
  <si>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</si>
  <si>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</si>
  <si>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</si>
  <si>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</si>
  <si>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</si>
  <si>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</si>
  <si>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</si>
  <si>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</si>
  <si>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</si>
  <si>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</si>
  <si>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</si>
  <si>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</si>
  <si>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</si>
  <si>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</si>
  <si>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</si>
  <si>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</si>
  <si>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</si>
  <si>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</si>
  <si>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</si>
  <si>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</si>
  <si>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</si>
  <si>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</si>
  <si>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</si>
  <si>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</si>
  <si>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</si>
  <si>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</si>
  <si>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</si>
  <si>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</si>
  <si>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</si>
  <si>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</si>
  <si>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</si>
  <si>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</si>
  <si>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</si>
  <si>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</si>
  <si>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</si>
  <si>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</si>
  <si>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</si>
  <si>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</si>
  <si>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</si>
  <si>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</si>
  <si>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</si>
  <si>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</si>
  <si>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</si>
  <si>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</si>
  <si>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</si>
  <si>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</si>
  <si>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</si>
  <si>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</si>
  <si>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</si>
  <si>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</si>
  <si>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</si>
  <si>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</si>
  <si>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</si>
  <si>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</si>
  <si>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</si>
  <si>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</si>
  <si>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</si>
  <si>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</si>
  <si>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</si>
  <si>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</si>
  <si>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</si>
  <si>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</si>
  <si>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</si>
  <si>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</si>
  <si>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</si>
  <si>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</si>
  <si>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</si>
  <si>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</si>
  <si>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</si>
  <si>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</si>
  <si>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</si>
  <si>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</si>
  <si>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</si>
  <si>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</si>
  <si>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</si>
  <si>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</si>
  <si>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</si>
  <si>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</si>
  <si>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</si>
  <si>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</si>
  <si>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</si>
  <si>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</si>
  <si>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</si>
  <si>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</si>
  <si>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</si>
  <si>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</si>
  <si>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</si>
  <si>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</si>
  <si>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</si>
  <si>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</si>
  <si>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</si>
  <si>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</si>
  <si>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</si>
  <si>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</si>
  <si>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</si>
  <si>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</si>
  <si>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</si>
  <si>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</si>
  <si>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</si>
  <si>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</si>
  <si>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</si>
  <si>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</si>
  <si>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</si>
  <si>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</si>
  <si>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</si>
  <si>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</si>
  <si>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</si>
  <si>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</si>
  <si>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</si>
  <si>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</si>
  <si>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</si>
  <si>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</si>
  <si>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</si>
  <si>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</si>
  <si>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</si>
  <si>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</si>
  <si>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</si>
  <si>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</si>
  <si>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</si>
  <si>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</si>
  <si>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</si>
  <si>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</si>
  <si>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</si>
  <si>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</si>
  <si>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</si>
  <si>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</si>
  <si>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</si>
  <si>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</si>
  <si>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</si>
  <si>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</si>
  <si>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</si>
  <si>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</si>
  <si>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</si>
  <si>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</si>
  <si>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</si>
  <si>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</si>
  <si>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</si>
  <si>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</si>
  <si>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</si>
  <si>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</si>
  <si>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</si>
  <si>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</si>
  <si>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</si>
  <si>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</si>
  <si>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</si>
  <si>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</si>
  <si>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</si>
  <si>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</si>
  <si>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</si>
  <si>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</si>
  <si>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</si>
  <si>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</si>
  <si>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</si>
  <si>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</si>
  <si>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</si>
  <si>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</si>
  <si>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</si>
  <si>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</si>
  <si>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</si>
  <si>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</si>
  <si>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</si>
  <si>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</si>
  <si>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</si>
  <si>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</si>
  <si>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</si>
  <si>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</si>
  <si>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</si>
  <si>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</si>
  <si>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</si>
  <si>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</si>
  <si>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</si>
  <si>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</si>
  <si>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</si>
  <si>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</si>
  <si>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</si>
  <si>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</si>
  <si>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</si>
  <si>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</si>
  <si>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</si>
  <si>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</si>
  <si>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</si>
  <si>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</si>
  <si>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</si>
  <si>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</si>
  <si>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</si>
  <si>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</si>
  <si>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</si>
  <si>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</si>
  <si>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</si>
  <si>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</si>
  <si>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</si>
  <si>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</si>
  <si>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</si>
  <si>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</si>
  <si>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</si>
  <si>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</si>
  <si>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</si>
  <si>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</si>
  <si>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</si>
  <si>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</si>
  <si>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</si>
  <si>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</si>
  <si>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</si>
  <si>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</si>
  <si>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</si>
  <si>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</si>
  <si>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</si>
  <si>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</si>
  <si>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</si>
  <si>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</si>
  <si>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</si>
  <si>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</si>
  <si>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</si>
  <si>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</si>
  <si>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</si>
  <si>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</si>
  <si>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</si>
  <si>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</si>
  <si>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</si>
  <si>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</si>
  <si>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</si>
  <si>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</si>
  <si>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</si>
  <si>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</si>
  <si>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</si>
  <si>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</si>
  <si>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</si>
  <si>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</si>
  <si>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</si>
  <si>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</si>
  <si>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</si>
  <si>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</si>
  <si>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</si>
  <si>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</si>
  <si>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</si>
  <si>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</si>
  <si>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</si>
  <si>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</si>
  <si>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</si>
  <si>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</si>
  <si>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</si>
  <si>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</si>
  <si>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</si>
  <si>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</si>
  <si>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</si>
  <si>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</si>
  <si>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</si>
  <si>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</si>
  <si>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</si>
  <si>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</si>
  <si>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</si>
  <si>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</si>
  <si>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</si>
  <si>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</si>
  <si>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</si>
  <si>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</si>
  <si>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</si>
  <si>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</si>
  <si>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</si>
  <si>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</si>
  <si>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</si>
  <si>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</si>
  <si>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</si>
  <si>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</si>
  <si>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</si>
  <si>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</si>
  <si>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</si>
  <si>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</si>
  <si>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</si>
  <si>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</si>
  <si>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</si>
  <si>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</si>
  <si>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</si>
  <si>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</si>
  <si>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</si>
  <si>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</si>
  <si>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</si>
  <si>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</si>
  <si>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</si>
  <si>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</si>
  <si>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</si>
  <si>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</si>
  <si>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</si>
  <si>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</si>
  <si>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</si>
  <si>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</si>
  <si>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</si>
  <si>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</si>
  <si>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</si>
  <si>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</si>
  <si>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</si>
  <si>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</si>
  <si>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</si>
  <si>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</si>
  <si>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</si>
  <si>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</si>
  <si>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</si>
  <si>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</si>
  <si>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</si>
  <si>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</si>
  <si>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</si>
  <si>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</si>
  <si>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</si>
  <si>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</si>
  <si>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</si>
  <si>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</si>
  <si>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</si>
  <si>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</si>
  <si>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</si>
  <si>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</si>
  <si>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</si>
  <si>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</si>
  <si>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</si>
  <si>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</si>
  <si>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</si>
  <si>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</si>
  <si>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</si>
  <si>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</si>
  <si>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</si>
  <si>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</si>
  <si>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</si>
  <si>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</si>
  <si>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</si>
  <si>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</si>
  <si>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</si>
  <si>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</si>
  <si>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</si>
  <si>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</si>
  <si>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</si>
  <si>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</si>
  <si>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</si>
  <si>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</si>
  <si>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</si>
  <si>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</si>
  <si>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</si>
  <si>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</si>
  <si>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</si>
  <si>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</si>
  <si>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</si>
  <si>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</si>
  <si>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</si>
  <si>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</si>
  <si>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</si>
  <si>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</si>
  <si>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</si>
  <si>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</si>
  <si>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</si>
  <si>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</si>
  <si>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</si>
  <si>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</si>
  <si>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</si>
  <si>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</si>
  <si>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</si>
  <si>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</si>
  <si>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</si>
  <si>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</si>
  <si>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</si>
  <si>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</si>
  <si>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</si>
  <si>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</si>
  <si>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</si>
  <si>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</si>
  <si>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</si>
  <si>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</si>
  <si>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</si>
  <si>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</si>
  <si>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</si>
  <si>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</si>
  <si>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</si>
  <si>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</si>
  <si>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</si>
  <si>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</si>
  <si>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</si>
  <si>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</si>
  <si>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</si>
  <si>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</si>
  <si>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</si>
  <si>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</si>
  <si>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</si>
  <si>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</si>
  <si>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</si>
  <si>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</si>
  <si>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</si>
  <si>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</si>
  <si>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</si>
  <si>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</si>
  <si>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</si>
  <si>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</si>
  <si>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</si>
  <si>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</si>
  <si>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</si>
  <si>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</si>
  <si>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</si>
  <si>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</si>
  <si>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</si>
  <si>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</si>
  <si>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</si>
  <si>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</si>
  <si>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</si>
  <si>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</si>
  <si>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</si>
  <si>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</si>
  <si>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</si>
  <si>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</si>
  <si>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</si>
  <si>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</si>
  <si>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</si>
  <si>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</si>
  <si>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</si>
  <si>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</si>
  <si>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</si>
  <si>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</si>
  <si>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</si>
  <si>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</si>
  <si>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</si>
  <si>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</si>
  <si>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</si>
  <si>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</si>
  <si>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</si>
  <si>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</si>
  <si>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</si>
  <si>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</si>
  <si>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</si>
  <si>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</si>
  <si>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</si>
  <si>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</si>
  <si>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</si>
  <si>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</si>
  <si>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</si>
  <si>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</si>
  <si>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</si>
  <si>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</si>
  <si>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</si>
  <si>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</si>
  <si>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</si>
  <si>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</si>
  <si>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</si>
  <si>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</si>
  <si>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</si>
  <si>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</si>
  <si>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</si>
  <si>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</si>
  <si>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</si>
  <si>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</si>
  <si>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</si>
  <si>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</si>
  <si>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</si>
  <si>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</si>
  <si>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</si>
  <si>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</si>
  <si>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</si>
  <si>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</si>
  <si>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</si>
  <si>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</si>
  <si>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</si>
  <si>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</si>
  <si>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</si>
  <si>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</si>
  <si>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</si>
  <si>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</si>
  <si>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</si>
  <si>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</si>
  <si>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</si>
  <si>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</si>
  <si>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</si>
  <si>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</si>
  <si>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</si>
  <si>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</si>
  <si>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</si>
  <si>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</si>
  <si>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</si>
  <si>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</si>
  <si>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</si>
  <si>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</si>
  <si>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</si>
  <si>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</si>
  <si>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</si>
  <si>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</si>
  <si>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</si>
  <si>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</si>
  <si>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</si>
  <si>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</si>
  <si>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</si>
  <si>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</si>
  <si>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</si>
  <si>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</si>
  <si>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</si>
  <si>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</si>
  <si>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</si>
  <si>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</si>
  <si>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</si>
  <si>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</si>
  <si>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</si>
  <si>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</si>
  <si>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</si>
  <si>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</si>
  <si>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</si>
  <si>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</si>
  <si>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</si>
  <si>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</si>
  <si>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</si>
  <si>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</si>
  <si>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</si>
  <si>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</si>
  <si>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</si>
  <si>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</si>
  <si>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</si>
  <si>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</si>
  <si>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</si>
  <si>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</si>
  <si>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</si>
  <si>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</si>
  <si>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</si>
  <si>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</si>
  <si>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</si>
  <si>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</si>
  <si>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</si>
  <si>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</si>
  <si>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</si>
  <si>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</si>
  <si>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</si>
  <si>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</si>
  <si>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</si>
  <si>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</si>
  <si>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</si>
  <si>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</si>
  <si>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</si>
  <si>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</si>
  <si>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</si>
  <si>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</si>
  <si>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</si>
  <si>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</si>
  <si>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</si>
  <si>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</si>
  <si>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</si>
  <si>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</si>
  <si>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</si>
  <si>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</si>
  <si>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</si>
  <si>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</si>
  <si>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</si>
  <si>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</si>
  <si>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</si>
  <si>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</si>
  <si>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</si>
  <si>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</si>
  <si>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</si>
  <si>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</si>
  <si>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</si>
  <si>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</si>
  <si>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</si>
  <si>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</si>
  <si>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</si>
  <si>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</si>
  <si>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</si>
  <si>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</si>
  <si>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</si>
  <si>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</si>
  <si>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</si>
  <si>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</si>
  <si>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</si>
  <si>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</si>
  <si>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</si>
  <si>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</si>
  <si>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</si>
  <si>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</si>
  <si>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</si>
  <si>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</si>
  <si>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</si>
  <si>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</si>
  <si>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</si>
  <si>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</si>
  <si>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</si>
  <si>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</si>
  <si>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</si>
  <si>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</si>
  <si>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</si>
  <si>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</si>
  <si>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</si>
  <si>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</si>
  <si>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</si>
  <si>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</si>
  <si>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</si>
  <si>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</si>
  <si>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</si>
  <si>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</si>
  <si>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</si>
  <si>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</si>
  <si>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</si>
  <si>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</si>
  <si>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</si>
  <si>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</si>
  <si>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</si>
  <si>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</si>
  <si>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</si>
  <si>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</si>
  <si>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</si>
  <si>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</si>
  <si>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</si>
  <si>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</si>
  <si>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</si>
  <si>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</si>
  <si>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</si>
  <si>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</si>
  <si>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</si>
  <si>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</si>
  <si>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</si>
  <si>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</si>
  <si>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</si>
  <si>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</si>
  <si>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</si>
  <si>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</si>
  <si>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</si>
  <si>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</si>
  <si>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</si>
  <si>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</si>
  <si>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</si>
  <si>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</si>
  <si>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</si>
  <si>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</si>
  <si>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</si>
  <si>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</si>
  <si>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</si>
  <si>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</si>
  <si>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</si>
  <si>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</si>
  <si>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</si>
  <si>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</si>
  <si>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</si>
  <si>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</si>
  <si>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</si>
  <si>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</si>
  <si>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</si>
  <si>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</si>
  <si>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</si>
  <si>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</si>
  <si>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</si>
  <si>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</si>
  <si>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</si>
  <si>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</si>
  <si>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</si>
  <si>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</si>
  <si>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</si>
  <si>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</si>
  <si>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</si>
  <si>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</si>
  <si>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</si>
  <si>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</si>
  <si>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</si>
  <si>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</si>
  <si>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</si>
  <si>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</si>
  <si>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</si>
  <si>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</si>
  <si>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</si>
  <si>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</si>
  <si>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</si>
  <si>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</si>
  <si>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</si>
  <si>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</si>
  <si>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</si>
  <si>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</si>
  <si>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</si>
  <si>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</si>
  <si>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</si>
  <si>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</si>
  <si>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</si>
  <si>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</si>
  <si>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</si>
  <si>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</si>
  <si>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</si>
  <si>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</si>
  <si>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</si>
  <si>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</si>
  <si>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</si>
  <si>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</si>
  <si>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</si>
  <si>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</si>
  <si>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</si>
  <si>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</si>
  <si>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</si>
  <si>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</si>
  <si>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</si>
  <si>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</si>
  <si>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</si>
  <si>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</si>
  <si>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</si>
  <si>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</si>
  <si>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</si>
  <si>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</si>
  <si>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</si>
  <si>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</si>
  <si>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</si>
  <si>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</si>
  <si>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</si>
  <si>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</si>
  <si>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</si>
  <si>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</si>
  <si>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</si>
  <si>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</si>
  <si>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</si>
  <si>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</si>
  <si>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</si>
  <si>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</si>
  <si>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</si>
  <si>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</si>
  <si>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</si>
  <si>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</si>
  <si>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</si>
  <si>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</si>
  <si>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</si>
  <si>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</si>
  <si>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</si>
  <si>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</si>
  <si>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</si>
  <si>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</si>
  <si>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</si>
  <si>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</si>
  <si>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</si>
  <si>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</si>
  <si>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</si>
  <si>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</si>
  <si>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</si>
  <si>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</si>
  <si>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</si>
  <si>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</si>
  <si>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</si>
  <si>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</si>
  <si>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</si>
  <si>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</si>
  <si>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</si>
  <si>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</si>
  <si>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</si>
  <si>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</si>
  <si>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</si>
  <si>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</si>
  <si>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</si>
  <si>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</si>
  <si>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</si>
  <si>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</si>
  <si>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</si>
  <si>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</si>
  <si>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</si>
  <si>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</si>
  <si>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</si>
  <si>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</si>
  <si>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</si>
  <si>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</si>
  <si>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</si>
  <si>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</si>
  <si>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</si>
  <si>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</si>
  <si>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</si>
  <si>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</si>
  <si>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</si>
  <si>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</si>
  <si>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</si>
  <si>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</si>
  <si>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</si>
  <si>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</si>
  <si>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</si>
  <si>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</si>
  <si>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</si>
  <si>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</si>
  <si>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</si>
  <si>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</si>
  <si>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</si>
  <si>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</si>
  <si>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</si>
  <si>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</si>
  <si>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</si>
  <si>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</si>
  <si>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</si>
  <si>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</si>
  <si>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</si>
  <si>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</si>
  <si>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</si>
  <si>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</si>
  <si>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</si>
  <si>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</si>
  <si>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</si>
  <si>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</si>
  <si>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</si>
  <si>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</si>
  <si>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</si>
  <si>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</si>
  <si>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</si>
  <si>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</si>
  <si>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</si>
  <si>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</si>
  <si>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</si>
  <si>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</si>
  <si>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</si>
  <si>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</si>
  <si>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</si>
  <si>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</si>
  <si>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</si>
  <si>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</si>
  <si>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</si>
  <si>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</si>
  <si>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</si>
  <si>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</si>
  <si>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</si>
  <si>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</si>
  <si>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</si>
  <si>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</si>
  <si>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</si>
  <si>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</si>
  <si>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</si>
  <si>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</si>
  <si>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</si>
  <si>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</si>
  <si>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</si>
  <si>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</si>
  <si>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</si>
  <si>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</si>
  <si>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</si>
  <si>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</si>
  <si>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</si>
  <si>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</si>
  <si>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</si>
  <si>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</si>
  <si>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</si>
  <si>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</si>
  <si>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</si>
  <si>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</si>
  <si>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</si>
  <si>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</si>
  <si>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</si>
  <si>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</si>
  <si>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</si>
  <si>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</si>
  <si>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</si>
  <si>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</si>
  <si>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</si>
  <si>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</si>
  <si>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</si>
  <si>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</si>
  <si>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</si>
  <si>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</si>
  <si>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</si>
  <si>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</si>
  <si>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</si>
  <si>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</si>
  <si>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</si>
  <si>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</si>
  <si>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</si>
  <si>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</si>
  <si>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</si>
  <si>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</si>
  <si>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</si>
  <si>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</si>
  <si>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</si>
  <si>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</si>
  <si>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</si>
  <si>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</si>
  <si>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</si>
  <si>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</si>
  <si>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</si>
  <si>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</si>
  <si>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</si>
  <si>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</si>
  <si>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</si>
  <si>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</si>
  <si>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</si>
  <si>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</si>
  <si>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</si>
  <si>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</si>
  <si>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</si>
  <si>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</si>
  <si>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</si>
  <si>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</si>
  <si>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</si>
  <si>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</si>
  <si>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</si>
  <si>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</si>
  <si>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</si>
  <si>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</si>
  <si>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</si>
  <si>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</si>
  <si>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</si>
  <si>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</si>
  <si>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</si>
  <si>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</si>
  <si>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</si>
  <si>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</si>
  <si>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</si>
  <si>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</si>
  <si>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</si>
  <si>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</si>
  <si>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</si>
  <si>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</si>
  <si>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</si>
  <si>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</si>
  <si>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</si>
  <si>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</si>
  <si>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</si>
  <si>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</si>
  <si>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</si>
  <si>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</si>
  <si>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</si>
  <si>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</si>
  <si>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</si>
  <si>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</si>
  <si>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</si>
  <si>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</si>
  <si>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</si>
  <si>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</si>
  <si>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</si>
  <si>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</si>
  <si>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</si>
  <si>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</si>
  <si>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</si>
  <si>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</si>
  <si>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</si>
  <si>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</si>
  <si>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</si>
  <si>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</si>
  <si>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</si>
  <si>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</si>
  <si>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</si>
  <si>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</si>
  <si>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</si>
  <si>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</si>
  <si>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</si>
  <si>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</si>
  <si>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</si>
  <si>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</si>
  <si>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</si>
  <si>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</si>
  <si>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</si>
  <si>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</si>
  <si>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</si>
  <si>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</si>
  <si>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</si>
  <si>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</si>
  <si>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</si>
  <si>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</si>
  <si>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</si>
  <si>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</si>
  <si>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</si>
  <si>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</si>
  <si>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</si>
  <si>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</si>
  <si>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</si>
  <si>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</si>
  <si>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</si>
  <si>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</si>
  <si>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</si>
  <si>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</si>
  <si>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</si>
  <si>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</si>
  <si>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</si>
  <si>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</si>
  <si>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</si>
  <si>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</si>
  <si>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</si>
  <si>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</si>
  <si>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</si>
  <si>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</si>
  <si>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</si>
  <si>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</si>
  <si>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</si>
  <si>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</si>
  <si>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</si>
  <si>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</si>
  <si>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</si>
  <si>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</si>
  <si>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</si>
  <si>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</si>
  <si>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</si>
  <si>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</si>
  <si>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</si>
  <si>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</si>
  <si>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</si>
  <si>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</si>
  <si>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</si>
  <si>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</si>
  <si>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</si>
  <si>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</si>
  <si>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</si>
  <si>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</si>
  <si>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</si>
  <si>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</si>
  <si>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</si>
  <si>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</si>
  <si>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</si>
  <si>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</si>
  <si>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</si>
  <si>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</si>
  <si>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</si>
  <si>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</si>
  <si>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</si>
  <si>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</si>
  <si>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</si>
  <si>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</si>
  <si>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</si>
  <si>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</si>
  <si>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</si>
  <si>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</si>
  <si>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</si>
  <si>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</si>
  <si>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</si>
  <si>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</si>
  <si>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</si>
  <si>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</si>
  <si>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</si>
  <si>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</si>
  <si>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</si>
  <si>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</si>
  <si>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</si>
  <si>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</si>
  <si>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</si>
  <si>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</si>
  <si>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</si>
  <si>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</si>
  <si>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</si>
  <si>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</si>
  <si>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</si>
  <si>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</si>
  <si>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</si>
  <si>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</si>
  <si>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</si>
  <si>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</si>
  <si>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</si>
  <si>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</si>
  <si>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</si>
  <si>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</si>
  <si>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</si>
  <si>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</si>
  <si>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</si>
  <si>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</si>
  <si>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</si>
  <si>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</si>
  <si>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</si>
  <si>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</si>
  <si>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</si>
  <si>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</si>
  <si>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</si>
  <si>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</si>
  <si>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</si>
  <si>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</si>
  <si>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</si>
  <si>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</si>
  <si>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</si>
  <si>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</si>
  <si>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</si>
  <si>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</si>
  <si>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</si>
  <si>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</si>
  <si>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</si>
  <si>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</si>
  <si>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</si>
  <si>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</si>
  <si>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</si>
  <si>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</si>
  <si>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</si>
  <si>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</si>
  <si>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</si>
  <si>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</si>
  <si>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</si>
  <si>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</si>
  <si>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</si>
  <si>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</si>
  <si>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</si>
  <si>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</si>
  <si>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</si>
  <si>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</si>
  <si>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</si>
  <si>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</si>
  <si>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</si>
  <si>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</si>
  <si>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</si>
  <si>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</si>
  <si>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</si>
  <si>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</si>
  <si>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</si>
  <si>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</si>
  <si>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</si>
  <si>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</si>
  <si>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</si>
  <si>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</si>
  <si>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</si>
  <si>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</si>
  <si>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</si>
  <si>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</si>
  <si>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</si>
  <si>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</si>
  <si>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</si>
  <si>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</si>
  <si>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</si>
  <si>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</si>
  <si>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</si>
  <si>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</si>
  <si>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</si>
  <si>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</si>
  <si>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</si>
  <si>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</si>
  <si>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</si>
  <si>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</si>
  <si>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</si>
  <si>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</si>
  <si>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</si>
  <si>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</si>
  <si>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</si>
  <si>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</si>
  <si>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</si>
  <si>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</si>
  <si>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</si>
  <si>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</si>
  <si>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</si>
  <si>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</si>
  <si>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</si>
  <si>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</si>
  <si>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</si>
  <si>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</si>
  <si>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</si>
  <si>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</si>
  <si>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</si>
  <si>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</si>
  <si>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</si>
  <si>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</si>
  <si>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</si>
  <si>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</si>
  <si>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</si>
  <si>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</si>
  <si>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</si>
  <si>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</si>
  <si>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</si>
  <si>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</si>
  <si>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</si>
  <si>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</si>
  <si>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</si>
  <si>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</si>
  <si>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</si>
  <si>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</si>
  <si>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</si>
  <si>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</si>
  <si>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</si>
  <si>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</si>
  <si>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</si>
  <si>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</si>
  <si>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</si>
  <si>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</si>
  <si>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</si>
  <si>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</si>
  <si>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</si>
  <si>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</si>
  <si>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</si>
  <si>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</si>
  <si>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</si>
  <si>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</si>
  <si>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</si>
  <si>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</si>
  <si>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</si>
  <si>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</si>
  <si>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</si>
  <si>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</si>
  <si>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</si>
  <si>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</si>
  <si>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</si>
  <si>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</si>
  <si>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</si>
  <si>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</si>
  <si>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</si>
  <si>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</si>
  <si>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</si>
  <si>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</si>
  <si>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</si>
  <si>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</si>
  <si>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</si>
  <si>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</si>
  <si>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</si>
  <si>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</si>
  <si>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</si>
  <si>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</si>
  <si>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</si>
  <si>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</si>
  <si>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</si>
  <si>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</si>
  <si>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</si>
  <si>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</si>
  <si>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</si>
  <si>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</si>
  <si>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</si>
  <si>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</si>
  <si>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</si>
  <si>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</si>
  <si>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</si>
  <si>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</si>
  <si>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</si>
  <si>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</si>
  <si>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</si>
  <si>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</si>
  <si>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</si>
  <si>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</si>
  <si>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</si>
  <si>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</si>
  <si>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</si>
  <si>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</si>
  <si>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</si>
  <si>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</si>
  <si>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</si>
  <si>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</si>
  <si>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</si>
  <si>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</si>
  <si>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</si>
  <si>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</si>
  <si>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</si>
  <si>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</si>
  <si>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</si>
  <si>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</si>
  <si>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</si>
  <si>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</si>
  <si>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</si>
  <si>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</si>
  <si>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</si>
  <si>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</si>
  <si>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</si>
  <si>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</si>
  <si>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</si>
  <si>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</si>
  <si>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</si>
  <si>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</si>
  <si>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</si>
  <si>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</si>
  <si>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</si>
  <si>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</si>
  <si>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</si>
  <si>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</si>
  <si>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</si>
  <si>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</si>
  <si>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</si>
  <si>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</si>
  <si>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</si>
  <si>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</si>
  <si>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</si>
  <si>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</si>
  <si>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</si>
  <si>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</si>
  <si>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</si>
  <si>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</si>
  <si>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</si>
  <si>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</si>
  <si>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</si>
  <si>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</si>
  <si>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</si>
  <si>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</si>
  <si>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</si>
  <si>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</si>
  <si>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</si>
  <si>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</si>
  <si>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</si>
  <si>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</si>
  <si>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</si>
  <si>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</si>
  <si>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</si>
  <si>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</si>
  <si>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</si>
  <si>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</si>
  <si>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</si>
  <si>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</si>
  <si>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</si>
  <si>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</si>
  <si>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</si>
  <si>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</si>
  <si>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</si>
  <si>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</si>
  <si>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</si>
  <si>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</si>
  <si>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</si>
  <si>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</si>
  <si>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</si>
  <si>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</si>
  <si>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</si>
  <si>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</si>
  <si>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</si>
  <si>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</si>
  <si>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</si>
  <si>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</si>
  <si>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</si>
  <si>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</si>
  <si>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</si>
  <si>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</si>
  <si>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</si>
  <si>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</si>
  <si>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</si>
  <si>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</si>
  <si>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</si>
  <si>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</si>
  <si>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</si>
  <si>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</si>
  <si>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</si>
  <si>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</si>
  <si>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</si>
  <si>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</si>
  <si>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</si>
  <si>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</si>
  <si>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</si>
  <si>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</si>
  <si>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</si>
  <si>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</si>
  <si>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</si>
  <si>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</si>
  <si>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</si>
  <si>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</si>
  <si>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</si>
  <si>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</si>
  <si>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</si>
  <si>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</si>
  <si>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</si>
  <si>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</si>
  <si>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</si>
  <si>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</si>
  <si>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</si>
  <si>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</si>
  <si>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</si>
  <si>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</si>
  <si>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</si>
  <si>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</si>
  <si>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</si>
  <si>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</si>
  <si>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</si>
  <si>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</si>
  <si>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</si>
  <si>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</si>
  <si>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</si>
  <si>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</si>
  <si>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</si>
  <si>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</si>
  <si>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</si>
  <si>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</si>
  <si>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</si>
  <si>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</si>
  <si>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</si>
  <si>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</si>
  <si>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</si>
  <si>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</si>
  <si>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</si>
  <si>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</si>
  <si>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</si>
  <si>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</si>
  <si>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</si>
  <si>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</si>
  <si>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</si>
  <si>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</si>
  <si>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</si>
  <si>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</si>
  <si>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</si>
  <si>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</si>
  <si>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</si>
  <si>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</si>
  <si>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</si>
  <si>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</si>
  <si>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</si>
  <si>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</si>
  <si>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</si>
  <si>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</si>
  <si>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</si>
  <si>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</si>
  <si>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</si>
  <si>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</si>
  <si>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</si>
  <si>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</si>
  <si>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</si>
  <si>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</si>
  <si>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</si>
  <si>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</si>
  <si>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</si>
  <si>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</si>
  <si>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</si>
  <si>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</si>
  <si>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</si>
  <si>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</si>
  <si>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</si>
  <si>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</si>
  <si>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</si>
  <si>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</si>
  <si>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</si>
  <si>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</si>
  <si>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</si>
  <si>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</si>
  <si>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</si>
  <si>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</si>
  <si>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</si>
  <si>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</si>
  <si>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</si>
  <si>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</si>
  <si>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</si>
  <si>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</si>
  <si>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</si>
  <si>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</si>
  <si>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</si>
  <si>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</si>
  <si>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</si>
  <si>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</si>
  <si>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</si>
  <si>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</si>
  <si>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</si>
  <si>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</si>
  <si>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</si>
  <si>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</si>
  <si>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</si>
  <si>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</si>
  <si>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</si>
  <si>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</si>
  <si>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</si>
  <si>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</si>
  <si>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</si>
  <si>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</si>
  <si>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</si>
  <si>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</si>
  <si>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</si>
  <si>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</si>
  <si>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</si>
  <si>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</si>
  <si>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</si>
  <si>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</si>
  <si>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</si>
  <si>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</si>
  <si>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</si>
  <si>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</si>
  <si>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</si>
  <si>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</si>
  <si>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</si>
  <si>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</si>
  <si>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</si>
  <si>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</si>
  <si>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</si>
  <si>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</si>
  <si>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</si>
  <si>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</si>
  <si>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</si>
  <si>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</si>
  <si>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</si>
  <si>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</si>
  <si>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</si>
  <si>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</si>
  <si>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</si>
  <si>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</si>
  <si>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</si>
  <si>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</si>
  <si>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</si>
  <si>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</si>
  <si>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</si>
  <si>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</si>
  <si>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</si>
  <si>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</si>
  <si>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</si>
  <si>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</si>
  <si>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</si>
  <si>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</si>
  <si>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</si>
  <si>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</si>
  <si>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</si>
  <si>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</si>
  <si>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</si>
  <si>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</si>
  <si>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</si>
  <si>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</si>
  <si>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</si>
  <si>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</si>
  <si>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</si>
  <si>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</si>
  <si>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</si>
  <si>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</si>
  <si>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</si>
  <si>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</si>
  <si>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</si>
  <si>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</si>
  <si>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</si>
  <si>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</si>
  <si>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</si>
  <si>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</si>
  <si>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</si>
  <si>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</si>
  <si>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</si>
  <si>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</si>
  <si>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</si>
  <si>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</si>
  <si>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</si>
  <si>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</si>
  <si>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</si>
  <si>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</si>
  <si>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</si>
  <si>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</si>
  <si>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</si>
  <si>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</si>
  <si>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</si>
  <si>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</si>
  <si>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</si>
  <si>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</si>
  <si>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</si>
  <si>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</si>
  <si>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</si>
  <si>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</si>
  <si>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</si>
  <si>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</si>
  <si>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</si>
  <si>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</si>
  <si>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</si>
  <si>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</si>
  <si>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</si>
  <si>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</si>
  <si>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</si>
  <si>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</si>
  <si>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</si>
  <si>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</si>
  <si>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</si>
  <si>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</si>
  <si>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</si>
  <si>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</si>
  <si>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</si>
  <si>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</si>
  <si>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</si>
  <si>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</si>
  <si>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</si>
  <si>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</si>
  <si>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</si>
  <si>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</si>
  <si>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</si>
  <si>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</si>
  <si>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</si>
  <si>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</si>
  <si>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</si>
  <si>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</si>
  <si>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</si>
  <si>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</si>
  <si>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</si>
  <si>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</si>
  <si>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</si>
  <si>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</si>
  <si>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</si>
  <si>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</si>
  <si>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</si>
  <si>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</si>
  <si>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</si>
  <si>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</si>
  <si>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</si>
  <si>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</si>
  <si>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</si>
  <si>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</si>
  <si>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</si>
  <si>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</si>
  <si>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</si>
  <si>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</si>
  <si>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</si>
  <si>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</si>
  <si>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</si>
  <si>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</si>
  <si>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</si>
  <si>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</si>
  <si>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</si>
  <si>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</si>
  <si>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</si>
  <si>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</si>
  <si>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</si>
  <si>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</si>
  <si>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</si>
  <si>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</si>
  <si>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</si>
  <si>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</si>
  <si>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</si>
  <si>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</si>
  <si>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</si>
  <si>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</si>
  <si>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</si>
  <si>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</si>
  <si>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</si>
  <si>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</si>
  <si>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</si>
  <si>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</si>
  <si>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</si>
  <si>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</si>
  <si>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</si>
  <si>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</si>
  <si>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</si>
  <si>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</si>
  <si>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</si>
  <si>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</si>
  <si>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</si>
  <si>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</si>
  <si>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</si>
  <si>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</si>
  <si>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</si>
  <si>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</si>
  <si>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</si>
  <si>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</si>
  <si>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</si>
  <si>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</si>
  <si>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</si>
  <si>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</si>
  <si>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</si>
  <si>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</si>
  <si>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</si>
  <si>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</si>
  <si>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</si>
  <si>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</si>
  <si>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</si>
  <si>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</si>
  <si>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</si>
  <si>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</si>
  <si>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</si>
  <si>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</si>
  <si>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</si>
  <si>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</si>
  <si>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</si>
  <si>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</si>
  <si>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</si>
  <si>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</si>
  <si>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</si>
  <si>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</si>
  <si>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</si>
  <si>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</si>
  <si>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</si>
  <si>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</si>
  <si>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</si>
  <si>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</si>
  <si>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</si>
  <si>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</si>
  <si>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</si>
  <si>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</si>
  <si>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</si>
  <si>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</si>
  <si>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</si>
  <si>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</si>
  <si>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</si>
  <si>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</si>
  <si>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</si>
  <si>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</si>
  <si>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</si>
  <si>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</si>
  <si>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</si>
  <si>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</si>
  <si>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</si>
  <si>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</si>
  <si>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</si>
  <si>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</si>
  <si>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</si>
  <si>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</si>
  <si>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</si>
  <si>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</si>
  <si>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</si>
  <si>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</si>
  <si>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</si>
  <si>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</si>
  <si>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</si>
  <si>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</si>
  <si>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</si>
  <si>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</si>
  <si>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</si>
  <si>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</si>
  <si>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</si>
  <si>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</si>
  <si>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</si>
  <si>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</si>
  <si>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</si>
  <si>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</si>
  <si>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</si>
  <si>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</si>
  <si>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</si>
  <si>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</si>
  <si>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</si>
  <si>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</si>
  <si>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</si>
  <si>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</si>
  <si>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</si>
  <si>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</si>
  <si>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</si>
  <si>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</si>
  <si>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</si>
  <si>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</si>
  <si>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</si>
  <si>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</si>
  <si>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</si>
  <si>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</si>
  <si>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</si>
  <si>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</si>
  <si>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</si>
  <si>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</si>
  <si>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</si>
  <si>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</si>
  <si>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</si>
  <si>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</si>
  <si>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</si>
  <si>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</si>
  <si>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</si>
  <si>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</si>
  <si>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</si>
  <si>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</si>
  <si>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</si>
  <si>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</si>
  <si>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</si>
  <si>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</si>
  <si>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</si>
  <si>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</si>
  <si>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</si>
  <si>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</si>
  <si>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</si>
  <si>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</si>
  <si>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</si>
  <si>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</si>
  <si>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</si>
  <si>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</si>
  <si>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</si>
  <si>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</si>
  <si>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</si>
  <si>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</si>
  <si>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</si>
  <si>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</si>
  <si>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</si>
  <si>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</si>
  <si>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</si>
  <si>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</si>
  <si>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</si>
  <si>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</si>
  <si>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</si>
  <si>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</si>
  <si>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</si>
  <si>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</si>
  <si>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</si>
  <si>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</si>
  <si>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</si>
  <si>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</si>
  <si>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</si>
  <si>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</si>
  <si>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</si>
  <si>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</si>
  <si>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</si>
  <si>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</si>
  <si>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</si>
  <si>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</si>
  <si>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</si>
  <si>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</si>
  <si>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</si>
  <si>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</si>
  <si>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</si>
  <si>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</si>
  <si>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</si>
  <si>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</si>
  <si>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</si>
  <si>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</si>
  <si>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</si>
  <si>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</si>
  <si>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</si>
  <si>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</si>
  <si>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</si>
  <si>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</si>
  <si>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</si>
  <si>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</si>
  <si>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</si>
  <si>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</si>
  <si>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</si>
  <si>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</si>
  <si>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</si>
  <si>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</si>
  <si>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</si>
  <si>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</si>
  <si>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</si>
  <si>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</si>
  <si>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</si>
  <si>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</si>
  <si>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</si>
  <si>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</si>
  <si>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</si>
  <si>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</si>
  <si>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</si>
  <si>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</si>
  <si>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</si>
  <si>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</si>
  <si>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</si>
  <si>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</si>
  <si>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</si>
  <si>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</si>
  <si>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</si>
  <si>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</si>
  <si>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</si>
  <si>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</si>
  <si>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</si>
  <si>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</si>
  <si>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</si>
  <si>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</si>
  <si>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</si>
  <si>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</si>
  <si>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</si>
  <si>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</si>
  <si>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</si>
  <si>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</si>
  <si>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</si>
  <si>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</si>
  <si>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</si>
  <si>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</si>
  <si>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</si>
  <si>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</si>
  <si>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</si>
  <si>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</si>
  <si>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</si>
  <si>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</si>
  <si>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</si>
  <si>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</si>
  <si>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</si>
  <si>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</si>
  <si>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</si>
  <si>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</si>
  <si>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</si>
  <si>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</si>
  <si>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</si>
  <si>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</si>
  <si>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</si>
  <si>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</si>
  <si>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</si>
  <si>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</si>
  <si>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</si>
  <si>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</si>
  <si>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</si>
  <si>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</si>
  <si>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</si>
  <si>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</si>
  <si>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</si>
  <si>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</si>
  <si>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</si>
  <si>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</si>
  <si>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</si>
  <si>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</si>
  <si>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</si>
  <si>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</si>
  <si>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</si>
  <si>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</si>
  <si>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</si>
  <si>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</si>
  <si>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</si>
  <si>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</si>
  <si>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</si>
  <si>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</si>
  <si>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</si>
  <si>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</si>
  <si>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</si>
  <si>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</si>
  <si>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</si>
  <si>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</si>
  <si>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</si>
  <si>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</si>
  <si>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</si>
  <si>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</si>
  <si>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</si>
  <si>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</si>
  <si>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</si>
  <si>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</si>
  <si>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</si>
  <si>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</si>
  <si>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</si>
  <si>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</si>
  <si>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</si>
  <si>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</si>
  <si>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</si>
  <si>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</si>
  <si>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</si>
  <si>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</si>
  <si>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</si>
  <si>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</si>
  <si>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</si>
  <si>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</si>
  <si>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</si>
  <si>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</si>
  <si>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</si>
  <si>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</si>
  <si>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</si>
  <si>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</si>
  <si>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</si>
  <si>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</si>
  <si>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</si>
  <si>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</si>
  <si>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</si>
  <si>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</si>
  <si>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</si>
  <si>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</si>
  <si>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</si>
  <si>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</si>
  <si>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</si>
  <si>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</si>
  <si>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</si>
  <si>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</si>
  <si>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</si>
  <si>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</si>
  <si>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</si>
  <si>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</si>
  <si>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</si>
  <si>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</si>
  <si>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</si>
  <si>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</si>
  <si>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</si>
  <si>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</si>
  <si>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</si>
  <si>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</si>
  <si>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</si>
  <si>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</si>
  <si>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</si>
  <si>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</si>
  <si>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</si>
  <si>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</si>
  <si>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</si>
  <si>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</si>
  <si>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</si>
  <si>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</si>
  <si>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</si>
  <si>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</si>
  <si>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</si>
  <si>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</si>
  <si>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</si>
  <si>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</si>
  <si>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</si>
  <si>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</si>
  <si>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</si>
  <si>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</si>
  <si>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</si>
  <si>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</si>
  <si>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</si>
  <si>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</si>
  <si>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</si>
  <si>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</si>
  <si>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</si>
  <si>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</si>
  <si>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</si>
  <si>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</si>
  <si>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</si>
  <si>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</si>
  <si>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</si>
  <si>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</si>
  <si>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</si>
  <si>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</si>
  <si>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</si>
  <si>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</si>
  <si>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</si>
  <si>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</si>
  <si>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</si>
  <si>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</si>
  <si>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</si>
  <si>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</si>
  <si>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</si>
  <si>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</si>
  <si>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</si>
  <si>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</si>
  <si>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</si>
  <si>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</si>
  <si>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</si>
  <si>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</si>
  <si>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</si>
  <si>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</si>
  <si>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</si>
  <si>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</si>
  <si>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</si>
  <si>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</si>
  <si>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</si>
  <si>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</si>
  <si>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</si>
  <si>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</si>
  <si>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</si>
  <si>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</si>
  <si>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</si>
  <si>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</si>
  <si>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</si>
  <si>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</si>
  <si>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</si>
  <si>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</si>
  <si>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</si>
  <si>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</si>
  <si>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</si>
  <si>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</si>
  <si>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</si>
  <si>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</si>
  <si>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</si>
  <si>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</si>
  <si>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</si>
  <si>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</si>
  <si>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</si>
  <si>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</si>
  <si>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</si>
  <si>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</si>
  <si>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</si>
  <si>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</si>
  <si>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</si>
  <si>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</si>
  <si>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</si>
  <si>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</si>
  <si>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</si>
  <si>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</si>
  <si>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</si>
  <si>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</si>
  <si>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</si>
  <si>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</si>
  <si>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</si>
  <si>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</si>
  <si>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</si>
  <si>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</si>
  <si>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</si>
  <si>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</si>
  <si>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</si>
  <si>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</si>
  <si>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</si>
  <si>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</si>
  <si>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</si>
  <si>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</si>
  <si>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</si>
  <si>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</si>
  <si>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</si>
  <si>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</si>
  <si>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</si>
  <si>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</si>
  <si>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</si>
  <si>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</si>
  <si>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</si>
  <si>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</si>
  <si>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</si>
  <si>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</si>
  <si>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</si>
  <si>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</si>
  <si>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</si>
  <si>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</si>
  <si>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</si>
  <si>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</si>
  <si>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</si>
  <si>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</si>
  <si>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</si>
  <si>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</si>
  <si>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</si>
  <si>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</si>
  <si>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</si>
  <si>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</si>
  <si>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</si>
  <si>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</si>
  <si>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</si>
  <si>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</si>
  <si>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</si>
  <si>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</si>
  <si>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</si>
  <si>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</si>
  <si>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</si>
  <si>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</si>
  <si>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</si>
  <si>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</si>
  <si>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</si>
  <si>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</si>
  <si>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</si>
  <si>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</si>
  <si>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</si>
  <si>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</si>
  <si>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</si>
  <si>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</si>
  <si>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</si>
  <si>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</si>
  <si>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</si>
  <si>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</si>
  <si>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</si>
  <si>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</si>
  <si>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</si>
  <si>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</si>
  <si>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</si>
  <si>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</si>
  <si>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</si>
  <si>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</si>
  <si>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</si>
  <si>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</si>
  <si>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</si>
  <si>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</si>
  <si>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</si>
  <si>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</si>
  <si>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</si>
  <si>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</si>
  <si>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</si>
  <si>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</si>
  <si>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</si>
  <si>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</si>
  <si>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</si>
  <si>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</si>
  <si>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</si>
  <si>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</si>
  <si>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</si>
  <si>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</si>
  <si>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</si>
  <si>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</si>
  <si>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</si>
  <si>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</si>
  <si>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</si>
  <si>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</si>
  <si>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</si>
  <si>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</si>
  <si>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</si>
  <si>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</si>
  <si>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</si>
  <si>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</si>
  <si>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</si>
  <si>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</si>
  <si>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</si>
  <si>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</si>
  <si>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</si>
  <si>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</si>
  <si>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</si>
  <si>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</si>
  <si>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</si>
  <si>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</si>
  <si>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</si>
  <si>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</si>
  <si>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</si>
  <si>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</si>
  <si>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</si>
  <si>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</si>
  <si>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</si>
  <si>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</si>
  <si>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</si>
  <si>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</si>
  <si>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</si>
  <si>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</si>
  <si>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</si>
  <si>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</si>
  <si>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</si>
  <si>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</si>
  <si>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</si>
  <si>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</si>
  <si>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</si>
  <si>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</si>
  <si>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</si>
  <si>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</si>
  <si>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</si>
  <si>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</si>
  <si>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</si>
  <si>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</si>
  <si>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</si>
  <si>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</si>
  <si>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</si>
  <si>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</si>
  <si>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</si>
  <si>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</si>
  <si>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</si>
  <si>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</si>
  <si>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</si>
  <si>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</si>
  <si>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</si>
  <si>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</si>
  <si>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</si>
  <si>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</si>
  <si>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</si>
  <si>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</si>
  <si>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</si>
  <si>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</si>
  <si>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</si>
  <si>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</si>
  <si>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</si>
  <si>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</si>
  <si>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</si>
  <si>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</si>
  <si>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</si>
  <si>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</si>
  <si>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</si>
  <si>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</si>
  <si>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</si>
  <si>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</si>
  <si>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</si>
  <si>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</si>
  <si>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</si>
  <si>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</si>
  <si>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</si>
  <si>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</si>
  <si>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</si>
  <si>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</si>
  <si>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</si>
  <si>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</si>
  <si>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</si>
  <si>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</si>
  <si>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</si>
  <si>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</si>
  <si>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</si>
  <si>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</si>
  <si>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</si>
  <si>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</si>
  <si>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</si>
  <si>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</si>
  <si>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</si>
  <si>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</si>
  <si>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</si>
  <si>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</si>
  <si>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</si>
  <si>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</si>
  <si>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</si>
  <si>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</si>
  <si>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</si>
  <si>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</si>
  <si>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</si>
  <si>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</si>
  <si>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</si>
  <si>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</si>
  <si>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</si>
  <si>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</si>
  <si>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</si>
  <si>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</si>
  <si>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</si>
  <si>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</si>
  <si>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</si>
  <si>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</si>
  <si>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</si>
  <si>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</si>
  <si>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</si>
  <si>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</si>
  <si>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</si>
  <si>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</si>
  <si>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</si>
  <si>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</si>
  <si>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</si>
  <si>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</si>
  <si>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</si>
  <si>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</si>
  <si>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</si>
  <si>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</si>
  <si>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</si>
  <si>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</si>
  <si>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</si>
  <si>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</si>
  <si>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</si>
  <si>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</si>
  <si>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</si>
  <si>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</si>
  <si>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</si>
  <si>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</si>
  <si>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</si>
  <si>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</si>
  <si>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</si>
  <si>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</si>
  <si>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</si>
  <si>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</si>
  <si>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</si>
  <si>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</si>
  <si>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</si>
  <si>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</si>
  <si>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</si>
  <si>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</si>
  <si>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</si>
  <si>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</si>
  <si>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</si>
  <si>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</si>
  <si>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</si>
  <si>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</si>
  <si>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</si>
  <si>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</si>
  <si>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</si>
  <si>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</si>
  <si>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</si>
  <si>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</si>
  <si>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</si>
  <si>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</si>
  <si>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</si>
  <si>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</si>
  <si>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</si>
  <si>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</si>
  <si>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</si>
  <si>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</si>
  <si>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</si>
  <si>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</si>
  <si>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</si>
  <si>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</si>
  <si>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</si>
  <si>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</si>
  <si>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</si>
  <si>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</si>
  <si>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</si>
  <si>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</si>
  <si>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</si>
  <si>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</si>
  <si>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</si>
  <si>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</si>
  <si>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</si>
  <si>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</si>
  <si>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</si>
  <si>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</si>
  <si>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</si>
  <si>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</si>
  <si>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</si>
  <si>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</si>
  <si>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</si>
  <si>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</si>
  <si>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</si>
  <si>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</si>
  <si>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</si>
  <si>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</si>
  <si>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</si>
  <si>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</si>
  <si>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</si>
  <si>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</si>
  <si>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</si>
  <si>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</si>
  <si>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</si>
  <si>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</si>
  <si>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</si>
  <si>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</si>
  <si>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</si>
  <si>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</si>
  <si>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</si>
  <si>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</si>
  <si>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</si>
  <si>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</si>
  <si>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</si>
  <si>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</si>
  <si>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</si>
  <si>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</si>
  <si>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</si>
  <si>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</si>
  <si>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</si>
  <si>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</si>
  <si>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</si>
  <si>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</si>
  <si>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</si>
  <si>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</si>
  <si>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</si>
  <si>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</si>
  <si>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</si>
  <si>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</si>
  <si>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</si>
  <si>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</si>
  <si>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</si>
  <si>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</si>
  <si>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</si>
  <si>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</si>
  <si>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</si>
  <si>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</si>
  <si>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</si>
  <si>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</si>
  <si>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</si>
  <si>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</si>
  <si>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</si>
  <si>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</si>
  <si>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</si>
  <si>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</si>
  <si>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</si>
  <si>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</si>
  <si>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</si>
  <si>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</si>
  <si>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</si>
  <si>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</si>
  <si>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</si>
  <si>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</si>
  <si>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</si>
  <si>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</si>
  <si>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</si>
  <si>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</si>
  <si>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</si>
  <si>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</si>
  <si>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</si>
  <si>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</si>
  <si>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</si>
  <si>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</si>
  <si>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</si>
  <si>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</si>
  <si>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</si>
  <si>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</si>
  <si>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</si>
  <si>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</si>
  <si>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</si>
  <si>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</si>
  <si>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</si>
  <si>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</si>
  <si>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</si>
  <si>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</si>
  <si>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</si>
  <si>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</si>
  <si>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</si>
  <si>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</si>
  <si>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</si>
  <si>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</si>
  <si>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</si>
  <si>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</si>
  <si>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</si>
  <si>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</si>
  <si>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</si>
  <si>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</si>
  <si>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</si>
  <si>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</si>
  <si>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</si>
  <si>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</si>
  <si>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</si>
  <si>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</si>
  <si>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</si>
  <si>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</si>
  <si>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</si>
  <si>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</si>
  <si>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</si>
  <si>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</si>
  <si>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</si>
  <si>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</si>
  <si>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</si>
  <si>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</si>
  <si>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</si>
  <si>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</si>
  <si>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</si>
  <si>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</si>
  <si>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</si>
  <si>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</si>
  <si>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</si>
  <si>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</si>
  <si>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</si>
  <si>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</si>
  <si>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</si>
  <si>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</si>
  <si>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</si>
  <si>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</si>
  <si>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</si>
  <si>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</si>
  <si>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</si>
  <si>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</si>
  <si>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</si>
  <si>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</si>
  <si>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</si>
  <si>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</si>
  <si>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</si>
  <si>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</si>
  <si>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</si>
  <si>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</si>
  <si>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</si>
  <si>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</si>
  <si>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</si>
  <si>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</si>
  <si>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</si>
  <si>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</si>
  <si>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</si>
  <si>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</si>
  <si>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</si>
  <si>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</si>
  <si>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</si>
  <si>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</si>
  <si>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</si>
  <si>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</si>
  <si>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</si>
  <si>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</si>
  <si>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</si>
  <si>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</si>
  <si>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</si>
  <si>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</si>
  <si>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</si>
  <si>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</si>
  <si>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</si>
  <si>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</si>
  <si>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</si>
  <si>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</si>
  <si>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</si>
  <si>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</si>
  <si>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</si>
  <si>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</si>
  <si>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</si>
  <si>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</si>
  <si>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</si>
  <si>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</si>
  <si>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</si>
  <si>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</si>
  <si>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</si>
  <si>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</si>
  <si>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</si>
  <si>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</si>
  <si>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</si>
  <si>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</si>
  <si>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</si>
  <si>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</si>
  <si>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</si>
  <si>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</si>
  <si>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</si>
  <si>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</si>
  <si>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</si>
  <si>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</si>
  <si>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</si>
  <si>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</si>
  <si>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</si>
  <si>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</si>
  <si>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</si>
  <si>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</si>
  <si>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</si>
  <si>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</si>
  <si>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</si>
  <si>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</si>
  <si>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</si>
  <si>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</si>
  <si>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</si>
  <si>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</si>
  <si>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</si>
  <si>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</si>
  <si>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</si>
  <si>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</si>
  <si>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</si>
  <si>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</si>
  <si>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</si>
  <si>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</si>
  <si>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</si>
  <si>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</si>
  <si>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</si>
  <si>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</si>
  <si>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</si>
  <si>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</si>
  <si>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</si>
  <si>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</si>
  <si>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</si>
  <si>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</si>
  <si>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</si>
  <si>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</si>
  <si>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</si>
  <si>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</si>
  <si>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</si>
  <si>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</si>
  <si>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</si>
  <si>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</si>
  <si>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</si>
  <si>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</si>
  <si>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</si>
  <si>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</si>
  <si>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</si>
  <si>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</si>
  <si>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</si>
  <si>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</si>
  <si>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</si>
  <si>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</si>
  <si>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</si>
  <si>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</si>
  <si>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</si>
  <si>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</si>
  <si>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</si>
  <si>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</si>
  <si>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</si>
  <si>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</si>
  <si>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</si>
  <si>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</si>
  <si>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</si>
  <si>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</si>
  <si>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</si>
  <si>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</si>
  <si>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</si>
  <si>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</si>
  <si>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</si>
  <si>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</si>
  <si>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</si>
  <si>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</si>
  <si>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</si>
  <si>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</si>
  <si>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</si>
  <si>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</si>
  <si>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</si>
  <si>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</si>
  <si>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</si>
  <si>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</si>
  <si>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</si>
  <si>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</si>
  <si>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</si>
  <si>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</si>
  <si>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</si>
  <si>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</si>
  <si>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</si>
  <si>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</si>
  <si>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</si>
  <si>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</si>
  <si>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</si>
  <si>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</si>
  <si>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</si>
  <si>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</si>
  <si>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</si>
  <si>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</si>
  <si>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</si>
  <si>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</si>
  <si>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</si>
  <si>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</si>
  <si>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</si>
  <si>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</si>
  <si>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</si>
  <si>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</si>
  <si>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</si>
  <si>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</si>
  <si>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</si>
  <si>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</si>
  <si>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</si>
  <si>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</si>
  <si>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</si>
  <si>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</si>
  <si>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</si>
  <si>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</si>
  <si>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</si>
  <si>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</si>
  <si>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</si>
  <si>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</si>
  <si>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</si>
  <si>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</si>
  <si>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</si>
  <si>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</si>
  <si>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</si>
  <si>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</si>
  <si>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</si>
  <si>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</si>
  <si>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</si>
  <si>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</si>
  <si>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</si>
  <si>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</si>
  <si>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</si>
  <si>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</si>
  <si>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</si>
  <si>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</si>
  <si>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</si>
  <si>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</si>
  <si>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</si>
  <si>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</si>
  <si>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</si>
  <si>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</si>
  <si>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</si>
  <si>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</si>
  <si>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</si>
  <si>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</si>
  <si>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</si>
  <si>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</si>
  <si>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</si>
  <si>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</si>
  <si>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</si>
  <si>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</si>
  <si>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</si>
  <si>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</si>
  <si>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</si>
  <si>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</si>
  <si>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</si>
  <si>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</si>
  <si>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</si>
  <si>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</si>
  <si>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</si>
  <si>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</si>
  <si>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</si>
  <si>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</si>
  <si>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</si>
  <si>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</si>
  <si>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</si>
  <si>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</si>
  <si>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</si>
  <si>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</si>
  <si>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</si>
  <si>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</si>
  <si>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</si>
  <si>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</si>
  <si>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</si>
  <si>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</si>
  <si>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</si>
  <si>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</si>
  <si>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</si>
  <si>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</si>
  <si>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</si>
  <si>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</si>
  <si>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</si>
  <si>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</si>
  <si>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</si>
  <si>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</si>
  <si>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</si>
  <si>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</si>
  <si>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</si>
  <si>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</si>
  <si>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</si>
  <si>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</si>
  <si>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</si>
  <si>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</si>
  <si>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</si>
  <si>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</si>
  <si>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</si>
  <si>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</si>
  <si>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</si>
  <si>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</si>
  <si>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</si>
  <si>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</si>
  <si>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</si>
  <si>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</si>
  <si>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</si>
  <si>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</si>
  <si>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</si>
  <si>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</si>
  <si>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</si>
  <si>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</si>
  <si>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</si>
  <si>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</si>
  <si>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</si>
  <si>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</si>
  <si>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</si>
  <si>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</si>
  <si>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</si>
  <si>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</si>
  <si>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</si>
  <si>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</si>
  <si>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</si>
  <si>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</si>
  <si>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</si>
  <si>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</si>
  <si>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</si>
  <si>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</si>
  <si>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</si>
  <si>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</si>
  <si>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</si>
  <si>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</si>
  <si>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</si>
  <si>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</si>
  <si>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</si>
  <si>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</si>
  <si>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</si>
  <si>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</si>
  <si>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</si>
  <si>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</si>
  <si>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</si>
  <si>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</si>
  <si>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</si>
  <si>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</si>
  <si>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</si>
  <si>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</si>
  <si>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</si>
  <si>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</si>
  <si>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</si>
  <si>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</si>
  <si>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</si>
  <si>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</si>
  <si>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</si>
  <si>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</si>
  <si>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</si>
  <si>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</si>
  <si>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</si>
  <si>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</si>
  <si>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</si>
  <si>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</si>
  <si>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</si>
  <si>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</si>
  <si>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</si>
  <si>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</si>
  <si>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</si>
  <si>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</si>
  <si>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</si>
  <si>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</si>
  <si>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</si>
  <si>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</si>
  <si>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</si>
  <si>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</si>
  <si>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</si>
  <si>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</si>
  <si>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</si>
  <si>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</si>
  <si>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</si>
  <si>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</si>
  <si>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</si>
  <si>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</si>
  <si>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</si>
  <si>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</si>
  <si>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</si>
  <si>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</si>
  <si>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</si>
  <si>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</si>
  <si>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</si>
  <si>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</si>
  <si>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</si>
  <si>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</si>
  <si>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</si>
  <si>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</si>
  <si>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</si>
  <si>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</si>
  <si>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</si>
  <si>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</si>
  <si>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</si>
  <si>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</si>
  <si>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</si>
  <si>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</si>
  <si>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</si>
  <si>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</si>
  <si>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</si>
  <si>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</si>
  <si>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</si>
  <si>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</si>
  <si>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</si>
  <si>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</si>
  <si>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</si>
  <si>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</si>
  <si>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</si>
  <si>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</si>
  <si>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</si>
  <si>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</si>
  <si>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</si>
  <si>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</si>
  <si>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</si>
  <si>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</si>
  <si>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</si>
  <si>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</si>
  <si>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</si>
  <si>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</si>
  <si>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</si>
  <si>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</si>
  <si>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</si>
  <si>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</si>
  <si>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</si>
  <si>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</si>
  <si>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</si>
  <si>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</si>
  <si>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</si>
  <si>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</si>
  <si>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</si>
  <si>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</si>
  <si>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</si>
  <si>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</si>
  <si>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</si>
  <si>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</si>
  <si>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</si>
  <si>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</si>
  <si>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</si>
  <si>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</si>
  <si>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</si>
  <si>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</si>
  <si>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</si>
  <si>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</si>
  <si>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</si>
  <si>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</si>
  <si>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</si>
  <si>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</si>
  <si>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</si>
  <si>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</si>
  <si>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</si>
  <si>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</si>
  <si>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</si>
  <si>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</si>
  <si>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</si>
  <si>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</si>
  <si>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</si>
  <si>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</si>
  <si>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</si>
  <si>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</si>
  <si>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</si>
  <si>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</si>
  <si>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</si>
  <si>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</si>
  <si>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</si>
  <si>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</si>
  <si>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</si>
  <si>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</si>
  <si>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</si>
  <si>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</si>
  <si>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</si>
  <si>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</si>
  <si>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</si>
  <si>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</si>
  <si>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</si>
  <si>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</si>
  <si>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</si>
  <si>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</si>
  <si>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</si>
  <si>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</si>
  <si>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</si>
  <si>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</si>
  <si>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</si>
  <si>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</si>
  <si>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</si>
  <si>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</si>
  <si>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</si>
  <si>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</si>
  <si>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</si>
  <si>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</si>
  <si>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</si>
  <si>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</si>
  <si>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</si>
  <si>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</si>
  <si>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</si>
  <si>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</si>
  <si>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</si>
  <si>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</si>
  <si>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</si>
  <si>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</si>
  <si>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</si>
  <si>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</si>
  <si>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</si>
  <si>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</si>
  <si>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</si>
  <si>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</si>
  <si>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</si>
  <si>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</si>
  <si>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</si>
  <si>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</si>
  <si>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</si>
  <si>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</si>
  <si>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</si>
  <si>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</si>
  <si>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</si>
  <si>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</si>
  <si>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</si>
  <si>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</si>
  <si>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</si>
  <si>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</si>
  <si>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</si>
  <si>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</si>
  <si>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</si>
  <si>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</si>
  <si>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</si>
  <si>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</si>
  <si>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</si>
  <si>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</si>
  <si>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</si>
  <si>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</si>
  <si>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</si>
  <si>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</si>
  <si>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</si>
  <si>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</si>
  <si>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</si>
  <si>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</si>
  <si>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</si>
  <si>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</si>
  <si>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</si>
  <si>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</si>
  <si>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</si>
  <si>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</si>
  <si>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</si>
  <si>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</si>
  <si>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</si>
  <si>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</si>
  <si>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</si>
  <si>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</si>
  <si>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</si>
  <si>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</si>
  <si>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</si>
  <si>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</si>
  <si>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</si>
  <si>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</si>
  <si>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</si>
  <si>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</si>
  <si>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</si>
  <si>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</si>
  <si>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</si>
  <si>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</si>
  <si>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</si>
  <si>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</si>
  <si>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</si>
  <si>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</si>
  <si>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</si>
  <si>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</si>
  <si>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</si>
  <si>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</si>
  <si>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</si>
  <si>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</si>
  <si>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</si>
  <si>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</si>
  <si>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</si>
  <si>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</si>
  <si>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</si>
  <si>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</si>
  <si>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</si>
  <si>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</si>
  <si>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</si>
  <si>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</si>
  <si>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</si>
  <si>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</si>
  <si>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</si>
  <si>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</si>
  <si>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</si>
  <si>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</si>
  <si>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</si>
  <si>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</si>
  <si>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</si>
  <si>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</si>
  <si>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</si>
  <si>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</si>
  <si>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</si>
  <si>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</si>
  <si>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</si>
  <si>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</si>
  <si>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</si>
  <si>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</si>
  <si>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</si>
  <si>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</si>
  <si>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</si>
  <si>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</si>
  <si>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</si>
  <si>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</si>
  <si>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</si>
  <si>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</si>
  <si>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</si>
  <si>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</si>
  <si>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</si>
  <si>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</si>
  <si>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</si>
  <si>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</si>
  <si>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</si>
  <si>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</si>
  <si>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</si>
  <si>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</si>
  <si>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</si>
  <si>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</si>
  <si>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</si>
  <si>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</si>
  <si>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</si>
  <si>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</si>
  <si>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</si>
  <si>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</si>
  <si>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</si>
  <si>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</si>
  <si>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</si>
  <si>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</si>
  <si>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</si>
  <si>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</si>
  <si>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</si>
  <si>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</si>
  <si>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</si>
  <si>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</si>
  <si>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</si>
  <si>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</si>
  <si>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</si>
  <si>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</si>
  <si>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</si>
  <si>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</si>
  <si>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</si>
  <si>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</si>
  <si>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</si>
  <si>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</si>
  <si>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</si>
  <si>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</si>
  <si>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</si>
  <si>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</si>
  <si>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</si>
  <si>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</si>
  <si>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</si>
  <si>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</si>
  <si>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</si>
  <si>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</si>
  <si>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</si>
  <si>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</si>
  <si>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</si>
  <si>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</si>
  <si>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</si>
  <si>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</si>
  <si>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</si>
  <si>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</si>
  <si>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</si>
  <si>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</si>
  <si>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</si>
  <si>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</si>
  <si>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</si>
  <si>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</si>
  <si>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</si>
  <si>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</si>
  <si>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</si>
  <si>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</si>
  <si>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</si>
  <si>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</si>
  <si>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</si>
  <si>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</si>
  <si>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</si>
  <si>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</si>
  <si>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</si>
  <si>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</si>
  <si>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</si>
  <si>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</si>
  <si>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</si>
  <si>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</si>
  <si>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</si>
  <si>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</si>
  <si>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</si>
  <si>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</si>
  <si>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</si>
  <si>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</si>
  <si>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</si>
  <si>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</si>
  <si>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</si>
  <si>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</si>
  <si>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</si>
  <si>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</si>
  <si>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</si>
  <si>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</si>
  <si>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</si>
  <si>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</si>
  <si>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</si>
  <si>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</si>
  <si>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</si>
  <si>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</si>
  <si>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</si>
  <si>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</si>
  <si>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</si>
  <si>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</si>
  <si>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</si>
  <si>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</si>
  <si>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</si>
  <si>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</si>
  <si>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</si>
  <si>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</si>
  <si>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</si>
  <si>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</si>
  <si>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</si>
  <si>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</si>
  <si>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</si>
  <si>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</si>
  <si>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</si>
  <si>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</si>
  <si>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</si>
  <si>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</si>
  <si>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</si>
  <si>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</si>
  <si>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</si>
  <si>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</si>
  <si>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</si>
  <si>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</si>
  <si>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</si>
  <si>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</si>
  <si>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</si>
  <si>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</si>
  <si>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</si>
  <si>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</si>
  <si>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</si>
  <si>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</si>
  <si>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</si>
  <si>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</si>
  <si>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</si>
  <si>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</si>
  <si>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</si>
  <si>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</si>
  <si>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</si>
  <si>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</si>
  <si>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</si>
  <si>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</si>
  <si>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</si>
  <si>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</si>
  <si>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</si>
  <si>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</si>
  <si>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</si>
  <si>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</si>
  <si>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</si>
  <si>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</si>
  <si>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</si>
  <si>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</si>
  <si>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</si>
  <si>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</si>
  <si>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</si>
  <si>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</si>
  <si>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</si>
  <si>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</si>
  <si>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</si>
  <si>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</si>
  <si>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</si>
  <si>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</si>
  <si>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</si>
  <si>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</si>
  <si>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</si>
  <si>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</si>
  <si>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</si>
  <si>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</si>
  <si>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</si>
  <si>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</si>
  <si>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</si>
  <si>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</si>
  <si>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</si>
  <si>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</si>
  <si>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</si>
  <si>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</si>
  <si>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</si>
  <si>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</si>
  <si>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</si>
  <si>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</si>
  <si>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</si>
  <si>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</si>
  <si>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</si>
  <si>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</si>
  <si>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</si>
  <si>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</si>
  <si>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</si>
  <si>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</si>
  <si>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</si>
  <si>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</si>
  <si>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</si>
  <si>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</si>
  <si>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</si>
  <si>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</si>
  <si>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</si>
  <si>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</si>
  <si>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</si>
  <si>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</si>
  <si>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</si>
  <si>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</si>
  <si>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</si>
  <si>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</si>
  <si>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</si>
  <si>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</si>
  <si>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</si>
  <si>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</si>
  <si>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</si>
  <si>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</si>
  <si>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</si>
  <si>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</si>
  <si>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</si>
  <si>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</si>
  <si>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</si>
  <si>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</si>
  <si>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</si>
  <si>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</si>
  <si>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</si>
  <si>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</si>
  <si>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</si>
  <si>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</si>
  <si>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</si>
  <si>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</si>
  <si>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</si>
  <si>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</si>
  <si>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</si>
  <si>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</si>
  <si>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</si>
  <si>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</si>
  <si>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</si>
  <si>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</si>
  <si>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</si>
  <si>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</si>
  <si>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</si>
  <si>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</si>
  <si>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</si>
  <si>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</si>
  <si>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</si>
  <si>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</si>
  <si>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</si>
  <si>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</si>
  <si>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</si>
  <si>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</si>
  <si>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</si>
  <si>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</si>
  <si>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</si>
  <si>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</si>
  <si>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</si>
  <si>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</si>
  <si>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</si>
  <si>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</si>
  <si>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</si>
  <si>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</si>
  <si>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</si>
  <si>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</si>
  <si>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</si>
  <si>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</si>
  <si>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</si>
  <si>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</si>
  <si>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</si>
  <si>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</si>
  <si>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</si>
  <si>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</si>
  <si>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</si>
  <si>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</si>
  <si>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</si>
  <si>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</si>
  <si>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</si>
  <si>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</si>
  <si>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</si>
  <si>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</si>
  <si>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</si>
  <si>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</si>
  <si>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</si>
  <si>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</si>
  <si>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</si>
  <si>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</si>
  <si>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</si>
  <si>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</si>
  <si>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</si>
  <si>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</si>
  <si>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</si>
  <si>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</si>
  <si>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</si>
  <si>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</si>
  <si>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</si>
  <si>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</si>
  <si>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</si>
  <si>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</si>
  <si>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</si>
  <si>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</si>
  <si>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</si>
  <si>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</si>
  <si>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</si>
  <si>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</si>
  <si>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</si>
  <si>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</si>
  <si>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</si>
  <si>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</si>
  <si>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</si>
  <si>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</si>
  <si>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</si>
  <si>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</si>
  <si>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</si>
  <si>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</si>
  <si>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</si>
  <si>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</si>
  <si>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</si>
  <si>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</si>
  <si>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</si>
  <si>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</si>
  <si>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</si>
  <si>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</si>
  <si>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</si>
  <si>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</si>
  <si>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</si>
  <si>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</si>
  <si>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</si>
  <si>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</si>
  <si>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</si>
  <si>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</si>
  <si>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</si>
  <si>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</si>
  <si>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</si>
  <si>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</si>
  <si>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</si>
  <si>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</si>
  <si>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</si>
  <si>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</si>
  <si>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</si>
  <si>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</si>
  <si>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</si>
  <si>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</si>
  <si>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</si>
  <si>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</si>
  <si>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</si>
  <si>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</si>
  <si>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</si>
  <si>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</si>
  <si>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</si>
  <si>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</si>
  <si>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</si>
  <si>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</si>
  <si>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</si>
  <si>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</si>
  <si>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</si>
  <si>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</si>
  <si>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</si>
  <si>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</si>
  <si>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</si>
  <si>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</si>
  <si>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</si>
  <si>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</si>
  <si>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</si>
  <si>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</si>
  <si>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</si>
  <si>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</si>
  <si>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</si>
  <si>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</si>
  <si>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</si>
  <si>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</si>
  <si>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</si>
  <si>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</si>
  <si>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</si>
  <si>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</si>
  <si>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</si>
  <si>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</si>
  <si>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</si>
  <si>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</si>
  <si>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</si>
  <si>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</si>
  <si>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</si>
  <si>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</si>
  <si>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</si>
  <si>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</si>
  <si>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</si>
  <si>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</si>
  <si>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</si>
  <si>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</si>
  <si>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</si>
  <si>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</si>
  <si>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</si>
  <si>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</si>
  <si>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</si>
  <si>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</si>
  <si>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</si>
  <si>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</si>
  <si>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</si>
  <si>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</si>
  <si>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</si>
  <si>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</si>
  <si>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</si>
  <si>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</si>
  <si>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</si>
  <si>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</si>
  <si>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</si>
  <si>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</si>
  <si>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</si>
  <si>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</si>
  <si>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</si>
  <si>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</si>
  <si>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</si>
  <si>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</si>
  <si>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</si>
  <si>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</si>
  <si>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</si>
  <si>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</si>
  <si>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</si>
  <si>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</si>
  <si>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</si>
  <si>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</si>
  <si>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</si>
  <si>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</si>
  <si>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</si>
  <si>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</si>
  <si>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</si>
  <si>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</si>
  <si>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</si>
  <si>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</si>
  <si>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</si>
  <si>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</si>
  <si>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</si>
  <si>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</si>
  <si>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</si>
  <si>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</si>
  <si>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</si>
  <si>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</si>
  <si>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</si>
  <si>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</si>
  <si>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</si>
  <si>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</si>
  <si>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</si>
  <si>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</si>
  <si>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</si>
  <si>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</si>
  <si>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</si>
  <si>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</si>
  <si>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</si>
  <si>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</si>
  <si>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</si>
  <si>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</si>
  <si>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</si>
  <si>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</si>
  <si>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</si>
  <si>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</si>
  <si>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</si>
  <si>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</si>
  <si>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</si>
  <si>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</si>
  <si>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</si>
  <si>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</si>
  <si>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</si>
  <si>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</si>
  <si>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</si>
  <si>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</si>
  <si>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</si>
  <si>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</si>
  <si>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</si>
  <si>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</si>
  <si>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</si>
  <si>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</si>
  <si>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</si>
  <si>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</si>
  <si>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</si>
  <si>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</si>
  <si>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</si>
  <si>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</si>
  <si>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</si>
  <si>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</si>
  <si>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</si>
  <si>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</si>
  <si>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</si>
  <si>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</si>
  <si>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</si>
  <si>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</si>
  <si>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</si>
  <si>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</si>
  <si>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</si>
  <si>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</si>
  <si>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</si>
  <si>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</si>
  <si>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</si>
  <si>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</si>
  <si>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</si>
  <si>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</si>
  <si>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</si>
  <si>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</si>
  <si>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</si>
  <si>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</si>
  <si>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</si>
  <si>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</si>
  <si>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</si>
  <si>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</si>
  <si>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</si>
  <si>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</si>
  <si>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</si>
  <si>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</si>
  <si>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</si>
  <si>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</si>
  <si>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</si>
  <si>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</si>
  <si>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</si>
  <si>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</si>
  <si>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</si>
  <si>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</si>
  <si>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</si>
  <si>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</si>
  <si>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</si>
  <si>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</si>
  <si>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</si>
  <si>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</si>
  <si>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</si>
  <si>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</si>
  <si>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</si>
  <si>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</si>
  <si>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</si>
  <si>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</si>
  <si>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</si>
  <si>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</si>
  <si>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</si>
  <si>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</si>
  <si>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</si>
  <si>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</si>
  <si>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</si>
  <si>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</si>
  <si>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</si>
  <si>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</si>
  <si>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</si>
  <si>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</si>
  <si>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</si>
  <si>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</si>
  <si>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</si>
  <si>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</si>
  <si>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</si>
  <si>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</si>
  <si>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</si>
  <si>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</si>
  <si>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</si>
  <si>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</si>
  <si>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</si>
  <si>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</si>
  <si>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</si>
  <si>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</si>
  <si>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</si>
  <si>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</si>
  <si>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</si>
  <si>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</si>
  <si>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</si>
  <si>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</si>
  <si>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</si>
  <si>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</si>
  <si>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</si>
  <si>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</si>
  <si>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</si>
  <si>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</si>
  <si>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</si>
  <si>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</si>
  <si>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</si>
  <si>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</si>
  <si>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</si>
  <si>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</si>
  <si>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</si>
  <si>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</si>
  <si>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</si>
  <si>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</si>
  <si>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</si>
  <si>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</si>
  <si>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</si>
  <si>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</si>
  <si>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</si>
  <si>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</si>
  <si>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</si>
  <si>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</si>
  <si>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</si>
  <si>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</si>
  <si>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</si>
  <si>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</si>
  <si>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</si>
  <si>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</si>
  <si>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</si>
  <si>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</si>
  <si>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</si>
  <si>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</si>
  <si>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</si>
  <si>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</si>
  <si>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</si>
  <si>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</si>
  <si>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</si>
  <si>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</si>
  <si>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</si>
  <si>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</si>
  <si>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</si>
  <si>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</si>
  <si>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</si>
  <si>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</si>
  <si>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</si>
  <si>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</si>
  <si>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</si>
  <si>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</si>
  <si>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</si>
  <si>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</si>
  <si>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</si>
  <si>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</si>
  <si>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</si>
  <si>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</si>
  <si>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</si>
  <si>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</si>
  <si>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</si>
  <si>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</si>
  <si>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</si>
  <si>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</si>
  <si>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</si>
  <si>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</si>
  <si>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</si>
  <si>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</si>
  <si>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</si>
  <si>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</si>
  <si>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</si>
  <si>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</si>
  <si>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</si>
  <si>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</si>
  <si>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</si>
  <si>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</si>
  <si>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</si>
  <si>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</si>
  <si>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</si>
  <si>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</si>
  <si>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</si>
  <si>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</si>
  <si>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</si>
  <si>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</si>
  <si>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</si>
  <si>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</si>
  <si>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</si>
  <si>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</si>
  <si>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</si>
  <si>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</si>
  <si>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</si>
  <si>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</si>
  <si>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</si>
  <si>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</si>
  <si>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</si>
  <si>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</si>
  <si>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</si>
  <si>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</si>
  <si>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</si>
  <si>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</si>
  <si>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</si>
  <si>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</si>
  <si>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</si>
  <si>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</si>
  <si>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</si>
  <si>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</si>
  <si>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</si>
  <si>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</si>
  <si>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</si>
  <si>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</si>
  <si>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</si>
  <si>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</si>
  <si>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</si>
  <si>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</si>
  <si>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</si>
  <si>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</si>
  <si>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</si>
  <si>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</si>
  <si>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</si>
  <si>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</si>
  <si>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</si>
  <si>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</si>
  <si>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</si>
  <si>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</si>
  <si>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</si>
  <si>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</si>
  <si>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</si>
  <si>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</si>
  <si>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</si>
  <si>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</si>
  <si>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</si>
  <si>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</si>
  <si>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</si>
  <si>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</si>
  <si>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</si>
  <si>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</si>
  <si>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</si>
  <si>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</si>
  <si>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</si>
  <si>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</si>
  <si>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</si>
  <si>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</si>
  <si>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</si>
  <si>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</si>
  <si>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</si>
  <si>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</si>
  <si>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</si>
  <si>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</si>
  <si>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</si>
  <si>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</si>
  <si>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</si>
  <si>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</si>
  <si>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</si>
  <si>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</si>
  <si>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</si>
  <si>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</si>
  <si>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</si>
  <si>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</si>
  <si>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</si>
  <si>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</si>
  <si>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</si>
  <si>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</si>
  <si>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</si>
  <si>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</si>
  <si>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</si>
  <si>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</si>
  <si>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</si>
  <si>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</si>
  <si>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</si>
  <si>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</si>
  <si>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</si>
  <si>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</si>
  <si>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</si>
  <si>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</si>
  <si>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</si>
  <si>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</si>
  <si>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</si>
  <si>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</si>
  <si>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</si>
  <si>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</si>
  <si>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</si>
  <si>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</si>
  <si>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</si>
  <si>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</si>
  <si>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</si>
  <si>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</si>
  <si>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</si>
  <si>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</si>
  <si>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</si>
  <si>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</si>
  <si>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</si>
  <si>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</si>
  <si>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</si>
  <si>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</si>
  <si>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</si>
  <si>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</si>
  <si>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</si>
  <si>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</si>
  <si>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</si>
  <si>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</si>
  <si>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</si>
  <si>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</si>
  <si>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</si>
  <si>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</si>
  <si>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</si>
  <si>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</si>
  <si>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</si>
  <si>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</si>
  <si>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</si>
  <si>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</si>
  <si>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</si>
  <si>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</si>
  <si>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</si>
  <si>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</si>
  <si>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</si>
  <si>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</si>
  <si>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</si>
  <si>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</si>
  <si>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</si>
  <si>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</si>
  <si>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</si>
  <si>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</si>
  <si>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</si>
  <si>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</si>
  <si>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</si>
  <si>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</si>
  <si>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</si>
  <si>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</si>
  <si>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</si>
  <si>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</si>
  <si>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</si>
  <si>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</si>
  <si>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</si>
  <si>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</si>
  <si>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</si>
  <si>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</si>
  <si>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</si>
  <si>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</si>
  <si>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</si>
  <si>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</si>
  <si>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</si>
  <si>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</si>
  <si>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</si>
  <si>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</si>
  <si>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</si>
  <si>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</si>
  <si>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</si>
  <si>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</si>
  <si>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</si>
  <si>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</si>
  <si>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</si>
  <si>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</si>
  <si>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</si>
  <si>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</si>
  <si>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</si>
  <si>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</si>
  <si>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</si>
  <si>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</si>
  <si>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</si>
  <si>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</si>
  <si>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</si>
  <si>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</si>
  <si>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</si>
  <si>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</si>
  <si>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</si>
  <si>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</si>
  <si>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</si>
  <si>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</si>
  <si>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</si>
  <si>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</si>
  <si>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</si>
  <si>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</si>
  <si>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</si>
  <si>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</si>
  <si>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</si>
  <si>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</si>
  <si>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</si>
  <si>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</si>
  <si>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</si>
  <si>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</si>
  <si>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</si>
  <si>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</si>
  <si>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</si>
  <si>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</si>
  <si>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</si>
  <si>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</si>
  <si>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</si>
  <si>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</si>
  <si>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</si>
  <si>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</si>
  <si>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</si>
  <si>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</si>
  <si>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</si>
  <si>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</si>
  <si>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</si>
  <si>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</si>
  <si>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</si>
  <si>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</si>
  <si>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</si>
  <si>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</si>
  <si>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</si>
  <si>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</si>
  <si>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</si>
  <si>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</si>
  <si>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</si>
  <si>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</si>
  <si>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</si>
  <si>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</si>
  <si>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</si>
  <si>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</si>
  <si>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</si>
  <si>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</si>
  <si>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</si>
  <si>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</si>
  <si>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</si>
  <si>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</si>
  <si>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</si>
  <si>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</si>
  <si>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</si>
  <si>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</si>
  <si>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</si>
  <si>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</si>
  <si>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</si>
  <si>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</si>
  <si>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</si>
  <si>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</si>
  <si>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</si>
  <si>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</si>
  <si>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</si>
  <si>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</si>
  <si>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</si>
  <si>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</si>
  <si>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</si>
  <si>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</si>
  <si>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</si>
  <si>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</si>
  <si>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</si>
  <si>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</si>
  <si>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</si>
  <si>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</si>
  <si>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</si>
  <si>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</si>
  <si>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</si>
  <si>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</si>
  <si>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</si>
  <si>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</si>
  <si>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</si>
  <si>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</si>
  <si>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</si>
  <si>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</si>
  <si>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</si>
  <si>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</si>
  <si>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</si>
  <si>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</si>
  <si>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</si>
  <si>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</si>
  <si>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</si>
  <si>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</si>
  <si>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</si>
  <si>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</si>
  <si>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</si>
  <si>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</si>
  <si>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</si>
  <si>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</si>
  <si>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</si>
  <si>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</si>
  <si>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</si>
  <si>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</si>
  <si>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</si>
  <si>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</si>
  <si>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</si>
  <si>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</si>
  <si>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</si>
  <si>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</si>
  <si>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</si>
  <si>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</si>
  <si>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</si>
  <si>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</si>
  <si>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</si>
  <si>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</si>
  <si>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</si>
  <si>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</si>
  <si>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</si>
  <si>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</si>
  <si>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</si>
  <si>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</si>
  <si>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</si>
  <si>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</si>
  <si>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</si>
  <si>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</si>
  <si>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</si>
  <si>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</si>
  <si>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</si>
  <si>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</si>
  <si>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</si>
  <si>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</si>
  <si>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</si>
  <si>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</si>
  <si>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</si>
  <si>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</si>
  <si>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</si>
  <si>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</si>
  <si>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</si>
  <si>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</si>
  <si>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</si>
  <si>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</si>
  <si>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</si>
  <si>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</si>
  <si>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</si>
  <si>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</si>
  <si>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</si>
  <si>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</si>
  <si>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</si>
  <si>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</si>
  <si>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</si>
  <si>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</si>
  <si>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</si>
  <si>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</si>
  <si>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</si>
  <si>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</si>
  <si>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</si>
  <si>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</si>
  <si>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</si>
  <si>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</si>
  <si>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</si>
  <si>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</si>
  <si>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</si>
  <si>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</si>
  <si>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</si>
  <si>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</si>
  <si>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</si>
  <si>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</si>
  <si>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</si>
  <si>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</si>
  <si>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</si>
  <si>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</si>
  <si>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</si>
  <si>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</si>
  <si>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</si>
  <si>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</si>
  <si>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</si>
  <si>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</si>
  <si>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</si>
  <si>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</si>
  <si>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</si>
  <si>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</si>
  <si>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</si>
  <si>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</si>
  <si>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</si>
  <si>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</si>
  <si>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</si>
  <si>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</si>
  <si>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</si>
  <si>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</si>
  <si>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</si>
  <si>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</si>
  <si>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</si>
  <si>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</si>
  <si>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</si>
  <si>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</si>
  <si>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</si>
  <si>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</si>
  <si>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</si>
  <si>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</si>
  <si>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</si>
  <si>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</si>
  <si>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</si>
  <si>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</si>
  <si>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</si>
  <si>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</si>
  <si>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</si>
  <si>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</si>
  <si>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</si>
  <si>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</si>
  <si>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</si>
  <si>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</si>
  <si>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</si>
  <si>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</si>
  <si>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</si>
  <si>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</si>
  <si>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</si>
  <si>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</si>
  <si>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</si>
  <si>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</si>
  <si>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</si>
  <si>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</si>
  <si>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</si>
  <si>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</si>
  <si>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</si>
  <si>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</si>
  <si>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</si>
  <si>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</si>
  <si>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</si>
  <si>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</si>
  <si>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</si>
  <si>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</si>
  <si>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</si>
  <si>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</si>
  <si>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</si>
  <si>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</si>
  <si>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</si>
  <si>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</si>
  <si>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</si>
  <si>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</si>
  <si>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</si>
  <si>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</si>
  <si>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</si>
  <si>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</si>
  <si>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</si>
  <si>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</si>
  <si>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</si>
  <si>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</si>
  <si>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</si>
  <si>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</si>
  <si>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</si>
  <si>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</si>
  <si>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</si>
  <si>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</si>
  <si>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</si>
  <si>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</si>
  <si>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</si>
  <si>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</si>
  <si>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</si>
  <si>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</si>
  <si>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</si>
  <si>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</si>
  <si>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</si>
  <si>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</si>
  <si>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</si>
  <si>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</si>
  <si>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</si>
  <si>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</si>
  <si>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</si>
  <si>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</si>
  <si>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</si>
  <si>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</si>
  <si>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</si>
  <si>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</si>
  <si>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</si>
  <si>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</si>
  <si>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</si>
  <si>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</si>
  <si>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</si>
  <si>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</si>
  <si>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</si>
  <si>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</si>
  <si>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</si>
  <si>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</si>
  <si>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</si>
  <si>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</si>
  <si>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</si>
  <si>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</si>
  <si>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</si>
  <si>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</si>
  <si>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</si>
  <si>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</si>
  <si>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</si>
  <si>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</si>
  <si>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</si>
  <si>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</si>
  <si>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</si>
  <si>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</si>
  <si>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</si>
  <si>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</si>
  <si>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</si>
  <si>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</si>
  <si>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</si>
  <si>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</si>
  <si>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</si>
  <si>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</si>
  <si>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</si>
  <si>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</si>
  <si>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</si>
  <si>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</si>
  <si>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</si>
  <si>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</si>
  <si>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</si>
  <si>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</si>
  <si>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</si>
  <si>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</si>
  <si>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</si>
  <si>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</si>
  <si>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</si>
  <si>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</si>
  <si>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</si>
  <si>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</si>
  <si>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</si>
  <si>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</si>
  <si>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</si>
  <si>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</si>
  <si>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</si>
  <si>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</si>
  <si>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</si>
  <si>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</si>
  <si>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</si>
  <si>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</si>
  <si>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</si>
  <si>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</si>
  <si>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</si>
  <si>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</si>
  <si>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</si>
  <si>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</si>
  <si>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</si>
  <si>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</si>
  <si>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</si>
  <si>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</si>
  <si>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</si>
  <si>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</si>
  <si>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</si>
  <si>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</si>
  <si>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</si>
  <si>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</si>
  <si>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</si>
  <si>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</si>
  <si>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</si>
  <si>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</si>
  <si>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</si>
  <si>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</si>
  <si>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</si>
  <si>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</si>
  <si>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</si>
  <si>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</si>
  <si>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</si>
  <si>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</si>
  <si>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</si>
  <si>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</si>
  <si>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</si>
  <si>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</si>
  <si>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</si>
  <si>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</si>
  <si>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</si>
  <si>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</si>
  <si>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</si>
  <si>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</si>
  <si>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</si>
  <si>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</si>
  <si>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</si>
  <si>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</si>
  <si>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</si>
  <si>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</si>
  <si>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</si>
  <si>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</si>
  <si>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</si>
  <si>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</si>
  <si>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</si>
  <si>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</si>
  <si>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</si>
  <si>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</si>
  <si>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</si>
  <si>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</si>
  <si>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</si>
  <si>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</si>
  <si>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</si>
  <si>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</si>
  <si>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</si>
  <si>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</si>
  <si>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</si>
  <si>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</si>
  <si>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</si>
  <si>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</si>
  <si>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</si>
  <si>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</si>
  <si>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</si>
  <si>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</si>
  <si>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</si>
  <si>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</si>
  <si>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</si>
  <si>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</si>
  <si>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</si>
  <si>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</si>
  <si>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</si>
  <si>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</si>
  <si>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</si>
  <si>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</si>
  <si>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</si>
  <si>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</si>
  <si>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</si>
  <si>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</si>
  <si>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</si>
  <si>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</si>
  <si>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</si>
  <si>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</si>
  <si>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</si>
  <si>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</si>
  <si>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</si>
  <si>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</si>
  <si>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</si>
  <si>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</si>
  <si>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</si>
  <si>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</si>
  <si>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</si>
  <si>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</si>
  <si>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</si>
  <si>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</si>
  <si>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</si>
  <si>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</si>
  <si>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</si>
  <si>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</si>
  <si>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</si>
  <si>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</si>
  <si>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</si>
  <si>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</si>
  <si>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</si>
  <si>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</si>
  <si>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</si>
  <si>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</si>
  <si>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</si>
  <si>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</si>
  <si>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</si>
  <si>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</si>
  <si>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</si>
  <si>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</si>
  <si>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</si>
  <si>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</si>
  <si>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</si>
  <si>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</si>
  <si>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</si>
  <si>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</si>
  <si>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</si>
  <si>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</si>
  <si>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</si>
  <si>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</si>
  <si>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</si>
  <si>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</si>
  <si>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</si>
  <si>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</si>
  <si>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</si>
  <si>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</si>
  <si>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</si>
  <si>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</si>
  <si>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</si>
  <si>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</si>
  <si>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</si>
  <si>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</si>
  <si>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</si>
  <si>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</si>
  <si>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</si>
  <si>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</si>
  <si>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</si>
  <si>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</si>
  <si>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</si>
  <si>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</si>
  <si>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</si>
  <si>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</si>
  <si>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</si>
  <si>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</si>
  <si>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</si>
  <si>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</si>
  <si>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</si>
  <si>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</si>
  <si>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</si>
  <si>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</si>
  <si>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</si>
  <si>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</si>
  <si>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</si>
  <si>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</si>
  <si>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</si>
  <si>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</si>
  <si>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</si>
  <si>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</si>
  <si>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</si>
  <si>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</si>
  <si>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</si>
  <si>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</si>
  <si>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</si>
  <si>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</si>
  <si>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</si>
  <si>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</si>
  <si>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</si>
  <si>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</si>
  <si>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</si>
  <si>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</si>
  <si>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</si>
  <si>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</si>
  <si>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</si>
  <si>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</si>
  <si>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</si>
  <si>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</si>
  <si>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</si>
  <si>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</si>
  <si>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</si>
  <si>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</si>
  <si>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</si>
  <si>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</si>
  <si>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</si>
  <si>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</si>
  <si>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</si>
  <si>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</si>
  <si>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</si>
  <si>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</si>
  <si>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</si>
  <si>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</si>
  <si>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</si>
  <si>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</si>
  <si>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</si>
  <si>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</si>
  <si>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</si>
  <si>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</si>
  <si>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</si>
  <si>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</si>
  <si>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</si>
  <si>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</si>
  <si>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</si>
  <si>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</si>
  <si>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</si>
  <si>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</si>
  <si>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</si>
  <si>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</si>
  <si>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</si>
  <si>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</si>
  <si>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</si>
  <si>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</si>
  <si>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</si>
  <si>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</si>
  <si>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</si>
  <si>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</si>
  <si>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</si>
  <si>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</si>
  <si>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</si>
  <si>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</si>
  <si>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</si>
  <si>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</si>
  <si>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</si>
  <si>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</si>
  <si>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</si>
  <si>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</si>
  <si>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</si>
  <si>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</si>
  <si>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</si>
  <si>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</si>
  <si>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</si>
  <si>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</si>
  <si>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</si>
  <si>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</si>
  <si>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</si>
  <si>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</si>
  <si>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</si>
  <si>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</si>
  <si>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</si>
  <si>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</si>
  <si>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</si>
  <si>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</si>
  <si>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</si>
  <si>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</si>
  <si>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</si>
  <si>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</si>
  <si>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</si>
  <si>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</si>
  <si>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</si>
  <si>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</si>
  <si>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</si>
  <si>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</si>
  <si>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</si>
  <si>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</si>
  <si>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</si>
  <si>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</si>
  <si>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</si>
  <si>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</si>
  <si>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</si>
  <si>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</si>
  <si>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</si>
  <si>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</si>
  <si>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</si>
  <si>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</si>
  <si>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</si>
  <si>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</si>
  <si>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</si>
  <si>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</si>
  <si>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</si>
  <si>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</si>
  <si>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</si>
  <si>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</si>
  <si>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</si>
  <si>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</si>
  <si>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</si>
  <si>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</si>
  <si>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</si>
  <si>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</si>
  <si>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</si>
  <si>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</si>
  <si>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</si>
  <si>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</si>
  <si>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</si>
  <si>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</si>
  <si>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</si>
  <si>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</si>
  <si>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</si>
  <si>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</si>
  <si>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</si>
  <si>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</si>
  <si>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</si>
  <si>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</si>
  <si>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</si>
  <si>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</si>
  <si>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</si>
  <si>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</si>
  <si>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</si>
  <si>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</si>
  <si>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</si>
  <si>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</si>
  <si>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</si>
  <si>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</si>
  <si>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</si>
  <si>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</si>
  <si>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</si>
  <si>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</si>
  <si>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</si>
  <si>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</si>
  <si>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</si>
  <si>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</si>
  <si>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</si>
  <si>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</si>
  <si>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</si>
  <si>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</si>
  <si>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</si>
  <si>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</si>
  <si>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</si>
  <si>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</si>
  <si>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</si>
  <si>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</si>
  <si>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</si>
  <si>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</si>
  <si>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</si>
  <si>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</si>
  <si>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</si>
  <si>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</si>
  <si>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</si>
  <si>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</si>
  <si>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</si>
  <si>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</si>
  <si>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</si>
  <si>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</si>
  <si>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</si>
  <si>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</si>
  <si>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</si>
  <si>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</si>
  <si>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</si>
  <si>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</si>
  <si>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</si>
  <si>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</si>
  <si>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</si>
  <si>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</si>
  <si>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</si>
  <si>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</si>
  <si>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</si>
  <si>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</si>
  <si>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</si>
  <si>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</si>
  <si>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</si>
  <si>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</si>
  <si>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</si>
  <si>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</si>
  <si>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</si>
  <si>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</si>
  <si>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</si>
  <si>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</si>
  <si>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</si>
  <si>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</si>
  <si>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</si>
  <si>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</si>
  <si>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</si>
  <si>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</si>
  <si>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</si>
  <si>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</si>
  <si>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</si>
  <si>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</si>
  <si>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</si>
  <si>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</si>
  <si>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</si>
  <si>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</si>
  <si>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</si>
  <si>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</si>
  <si>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</si>
  <si>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</si>
  <si>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</si>
  <si>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</si>
  <si>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</si>
  <si>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</si>
  <si>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</si>
  <si>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</si>
  <si>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</si>
  <si>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</si>
  <si>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</si>
  <si>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</si>
  <si>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</si>
  <si>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</si>
  <si>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</si>
  <si>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</si>
  <si>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</si>
  <si>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</si>
  <si>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</si>
  <si>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</si>
  <si>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</si>
  <si>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</si>
  <si>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</si>
  <si>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</si>
  <si>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</si>
  <si>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</si>
  <si>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</si>
  <si>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</si>
  <si>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</si>
  <si>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</si>
  <si>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</si>
  <si>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</si>
  <si>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</si>
  <si>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</si>
  <si>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</si>
  <si>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</si>
  <si>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</si>
  <si>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</si>
  <si>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</si>
  <si>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</si>
  <si>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</si>
  <si>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</si>
  <si>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</si>
  <si>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</si>
  <si>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</si>
  <si>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</si>
  <si>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</si>
  <si>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</si>
  <si>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</si>
  <si>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</si>
  <si>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</si>
  <si>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</si>
  <si>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</si>
  <si>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</si>
  <si>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</si>
  <si>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</si>
  <si>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</si>
  <si>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</si>
  <si>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</si>
  <si>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</si>
  <si>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</si>
  <si>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</si>
  <si>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</si>
  <si>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</si>
  <si>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</si>
  <si>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</si>
  <si>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</si>
  <si>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</si>
  <si>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</si>
  <si>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</si>
  <si>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</si>
  <si>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</si>
  <si>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</si>
  <si>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</si>
  <si>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</si>
  <si>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</si>
  <si>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</si>
  <si>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</si>
  <si>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</si>
  <si>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</si>
  <si>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</si>
  <si>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</si>
  <si>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</si>
  <si>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</si>
  <si>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</si>
  <si>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</si>
  <si>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</si>
  <si>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</si>
  <si>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</si>
  <si>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</si>
  <si>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</si>
  <si>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</si>
  <si>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</si>
  <si>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</si>
  <si>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</si>
  <si>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</si>
  <si>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</si>
  <si>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</si>
  <si>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</si>
  <si>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</si>
  <si>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</si>
  <si>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</si>
  <si>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</si>
  <si>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</si>
  <si>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</si>
  <si>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</si>
  <si>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</si>
  <si>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</si>
  <si>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</si>
  <si>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</si>
  <si>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</si>
  <si>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</si>
  <si>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</si>
  <si>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</si>
  <si>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</si>
  <si>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</si>
  <si>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</si>
  <si>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</si>
  <si>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</si>
  <si>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</si>
  <si>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</si>
  <si>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</si>
  <si>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</si>
  <si>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</si>
  <si>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</si>
  <si>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</si>
  <si>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</si>
  <si>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</si>
  <si>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</si>
  <si>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</si>
  <si>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</si>
  <si>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</si>
  <si>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</si>
  <si>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</si>
  <si>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</si>
  <si>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</si>
  <si>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</si>
  <si>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</si>
  <si>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</si>
  <si>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</si>
  <si>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</si>
  <si>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</si>
  <si>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</si>
  <si>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</si>
  <si>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</si>
  <si>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</si>
  <si>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</si>
  <si>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</si>
  <si>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</si>
  <si>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</si>
  <si>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</si>
  <si>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</si>
  <si>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</si>
  <si>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</si>
  <si>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</si>
  <si>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</si>
  <si>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</si>
  <si>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</si>
  <si>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</si>
  <si>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</si>
  <si>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</si>
  <si>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</si>
  <si>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</si>
  <si>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</si>
  <si>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</si>
  <si>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</si>
  <si>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</si>
  <si>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</si>
  <si>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</si>
  <si>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</si>
  <si>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</si>
  <si>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</si>
  <si>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</si>
  <si>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</si>
  <si>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</si>
  <si>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</si>
  <si>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</si>
  <si>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</si>
  <si>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</si>
  <si>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</si>
  <si>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</si>
  <si>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</si>
  <si>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</si>
  <si>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</si>
  <si>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</si>
  <si>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</si>
  <si>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</si>
  <si>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</si>
  <si>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</si>
  <si>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</si>
  <si>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</si>
  <si>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</si>
  <si>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</si>
  <si>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</si>
  <si>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</si>
  <si>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</si>
  <si>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</si>
  <si>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</si>
  <si>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</si>
  <si>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</si>
  <si>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</si>
  <si>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</si>
  <si>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</si>
  <si>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</si>
  <si>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</si>
  <si>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</si>
  <si>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</si>
  <si>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</si>
  <si>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</si>
  <si>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</si>
  <si>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</si>
  <si>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</si>
  <si>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</si>
  <si>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</si>
  <si>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</si>
  <si>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</si>
  <si>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</si>
  <si>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</si>
  <si>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</si>
  <si>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</si>
  <si>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</si>
  <si>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</si>
  <si>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</si>
  <si>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</si>
  <si>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</si>
  <si>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</si>
  <si>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</si>
  <si>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</si>
  <si>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</si>
  <si>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</si>
  <si>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</si>
  <si>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</si>
  <si>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</si>
  <si>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</si>
  <si>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</si>
  <si>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</si>
  <si>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</si>
  <si>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</si>
  <si>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</si>
  <si>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</si>
  <si>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</si>
  <si>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</si>
  <si>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</si>
  <si>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</si>
  <si>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</si>
  <si>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</si>
  <si>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</si>
  <si>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</si>
  <si>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</si>
  <si>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</si>
  <si>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</si>
  <si>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</si>
  <si>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</si>
  <si>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</si>
  <si>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</si>
  <si>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</si>
  <si>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</si>
  <si>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</si>
  <si>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</si>
  <si>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</si>
  <si>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</si>
  <si>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</si>
  <si>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</si>
  <si>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</si>
  <si>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</si>
  <si>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</si>
  <si>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</si>
  <si>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</si>
  <si>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</si>
  <si>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</si>
  <si>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</si>
  <si>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</si>
  <si>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</si>
  <si>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</si>
  <si>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</si>
  <si>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</si>
  <si>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</si>
  <si>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</si>
  <si>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</si>
  <si>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</si>
  <si>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</si>
  <si>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</si>
  <si>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</si>
  <si>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</si>
  <si>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</si>
  <si>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</si>
  <si>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</si>
  <si>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</si>
  <si>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</si>
  <si>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</si>
  <si>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</si>
  <si>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</si>
  <si>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</si>
  <si>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</si>
  <si>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</si>
  <si>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</si>
  <si>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</si>
  <si>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</si>
  <si>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</si>
  <si>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</si>
  <si>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</si>
  <si>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</si>
  <si>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</si>
  <si>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</si>
  <si>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</si>
  <si>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</si>
  <si>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</si>
  <si>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</si>
  <si>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</si>
  <si>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</si>
  <si>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</si>
  <si>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</si>
  <si>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</si>
  <si>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</si>
  <si>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</si>
  <si>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</si>
  <si>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</si>
  <si>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</si>
  <si>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</si>
  <si>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</si>
  <si>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</si>
  <si>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</si>
  <si>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</si>
  <si>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</si>
  <si>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</si>
  <si>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</si>
  <si>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</si>
  <si>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</si>
  <si>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</si>
  <si>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</si>
  <si>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</si>
  <si>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</si>
  <si>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</si>
  <si>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</si>
  <si>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</si>
  <si>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</si>
  <si>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</si>
  <si>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</si>
  <si>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</si>
  <si>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</si>
  <si>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</si>
  <si>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</si>
  <si>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</si>
  <si>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</si>
  <si>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</si>
  <si>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</si>
  <si>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</si>
  <si>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</si>
  <si>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</si>
  <si>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</si>
  <si>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</si>
  <si>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</si>
  <si>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</si>
  <si>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</si>
  <si>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</si>
  <si>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</si>
  <si>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</si>
  <si>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</si>
  <si>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</si>
  <si>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</si>
  <si>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</si>
  <si>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</si>
  <si>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</si>
  <si>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</si>
  <si>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</si>
  <si>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</si>
  <si>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</si>
  <si>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</si>
  <si>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</si>
  <si>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</si>
  <si>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</si>
  <si>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</si>
  <si>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</si>
  <si>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</si>
  <si>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</si>
  <si>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</si>
  <si>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</si>
  <si>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</si>
  <si>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</si>
  <si>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</si>
  <si>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</si>
  <si>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</si>
  <si>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</si>
  <si>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</si>
  <si>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</si>
  <si>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</si>
  <si>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</si>
  <si>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</si>
  <si>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</si>
  <si>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</si>
  <si>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</si>
  <si>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</si>
  <si>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</si>
  <si>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</si>
  <si>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</si>
  <si>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</si>
  <si>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</si>
  <si>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</si>
  <si>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</si>
  <si>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</si>
  <si>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</si>
  <si>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</si>
  <si>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</si>
  <si>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</si>
  <si>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</si>
  <si>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</si>
  <si>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</si>
  <si>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</si>
  <si>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</si>
  <si>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</si>
  <si>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</si>
  <si>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</si>
  <si>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</si>
  <si>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</si>
  <si>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</si>
  <si>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</si>
  <si>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</si>
  <si>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</si>
  <si>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</si>
  <si>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</si>
  <si>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</si>
  <si>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</si>
  <si>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</si>
  <si>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</si>
  <si>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</si>
  <si>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</si>
  <si>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</si>
  <si>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</si>
  <si>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</si>
  <si>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</si>
  <si>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</si>
  <si>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</si>
  <si>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</si>
  <si>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</si>
  <si>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</si>
  <si>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</si>
  <si>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</si>
  <si>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</si>
  <si>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</si>
  <si>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</si>
  <si>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</si>
  <si>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</si>
  <si>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</si>
  <si>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</si>
  <si>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</si>
  <si>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</si>
  <si>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</si>
  <si>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</si>
  <si>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</si>
  <si>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</si>
  <si>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</si>
  <si>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</si>
  <si>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</si>
  <si>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</si>
  <si>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</si>
  <si>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</si>
  <si>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</si>
  <si>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</si>
  <si>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</si>
  <si>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</si>
  <si>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</si>
  <si>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</si>
  <si>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</si>
  <si>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</si>
  <si>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</si>
  <si>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</si>
  <si>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</si>
  <si>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</si>
  <si>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</si>
  <si>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</si>
  <si>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</si>
  <si>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</si>
  <si>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</si>
  <si>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</si>
  <si>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</si>
  <si>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</si>
  <si>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</si>
  <si>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</si>
  <si>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</si>
  <si>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</si>
  <si>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</si>
  <si>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</si>
  <si>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</si>
  <si>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</si>
  <si>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</si>
  <si>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</si>
  <si>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</si>
  <si>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</si>
  <si>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</si>
  <si>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</si>
  <si>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</si>
  <si>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</si>
  <si>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</si>
  <si>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</si>
  <si>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</si>
  <si>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</si>
  <si>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</si>
  <si>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</si>
  <si>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</si>
  <si>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</si>
  <si>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</si>
  <si>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</si>
  <si>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</si>
  <si>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</si>
  <si>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</si>
  <si>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</si>
  <si>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</si>
  <si>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</si>
  <si>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</si>
  <si>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</si>
  <si>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</si>
  <si>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</si>
  <si>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</si>
  <si>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</si>
  <si>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</si>
  <si>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</si>
  <si>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</si>
  <si>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</si>
  <si>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</si>
  <si>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</si>
  <si>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</si>
  <si>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</si>
  <si>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</si>
  <si>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</si>
  <si>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</si>
  <si>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</si>
  <si>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</si>
  <si>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</si>
  <si>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</si>
  <si>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</si>
  <si>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</si>
  <si>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</si>
  <si>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</si>
  <si>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</si>
  <si>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</si>
  <si>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</si>
  <si>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</si>
  <si>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</si>
  <si>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</si>
  <si>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</si>
  <si>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</si>
  <si>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</si>
  <si>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</si>
  <si>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</si>
  <si>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</si>
  <si>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</si>
  <si>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</si>
  <si>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</si>
  <si>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</si>
  <si>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</si>
  <si>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</si>
  <si>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</si>
  <si>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</si>
  <si>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</si>
  <si>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</si>
  <si>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</si>
  <si>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</si>
  <si>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</si>
  <si>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</si>
  <si>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</si>
  <si>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</si>
  <si>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</si>
  <si>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</si>
  <si>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</si>
  <si>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</si>
  <si>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</si>
  <si>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</si>
  <si>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</si>
  <si>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</si>
  <si>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</si>
  <si>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</si>
  <si>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</si>
  <si>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</si>
  <si>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</si>
  <si>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</si>
  <si>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</si>
  <si>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</si>
  <si>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</si>
  <si>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</si>
  <si>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</si>
  <si>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</si>
  <si>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</si>
  <si>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</si>
  <si>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</si>
  <si>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</si>
  <si>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</si>
  <si>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</si>
  <si>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</si>
  <si>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</si>
  <si>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</si>
  <si>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</si>
  <si>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</si>
  <si>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</si>
  <si>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</si>
  <si>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</si>
  <si>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</si>
  <si>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</si>
  <si>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</si>
  <si>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</si>
  <si>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</si>
  <si>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</si>
  <si>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</si>
  <si>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</si>
  <si>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</si>
  <si>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</si>
  <si>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</si>
  <si>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</si>
  <si>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</si>
  <si>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</si>
  <si>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</si>
  <si>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</si>
  <si>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</si>
  <si>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</si>
  <si>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</si>
  <si>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</si>
  <si>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</si>
  <si>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</si>
  <si>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</si>
  <si>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</si>
  <si>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</si>
  <si>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</si>
  <si>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</si>
  <si>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</si>
  <si>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</si>
  <si>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</si>
  <si>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</si>
  <si>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</si>
  <si>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</si>
  <si>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</si>
  <si>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</si>
  <si>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</si>
  <si>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</si>
  <si>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</si>
  <si>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</si>
  <si>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</si>
  <si>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</si>
  <si>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</si>
  <si>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</si>
  <si>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</si>
  <si>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</si>
  <si>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</si>
  <si>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</si>
  <si>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</si>
  <si>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</si>
  <si>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</si>
  <si>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</si>
  <si>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</si>
  <si>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</si>
  <si>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</si>
  <si>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</si>
  <si>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</si>
  <si>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</si>
  <si>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</si>
  <si>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</si>
  <si>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</si>
  <si>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</si>
  <si>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</si>
  <si>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</si>
  <si>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</si>
  <si>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</si>
  <si>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</si>
  <si>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</si>
  <si>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</si>
  <si>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</si>
  <si>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</si>
  <si>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</si>
  <si>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</si>
  <si>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</si>
  <si>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</si>
  <si>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</si>
  <si>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</si>
  <si>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</si>
  <si>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</si>
  <si>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</si>
  <si>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</si>
  <si>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</si>
  <si>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</si>
  <si>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</si>
  <si>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</si>
  <si>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</si>
  <si>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</si>
  <si>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</si>
  <si>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</si>
  <si>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</si>
  <si>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</si>
  <si>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</si>
  <si>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</si>
  <si>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</si>
  <si>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</si>
  <si>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</si>
  <si>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</si>
  <si>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</si>
  <si>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</si>
  <si>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</si>
  <si>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</si>
  <si>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</si>
  <si>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</si>
  <si>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</si>
  <si>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</si>
  <si>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</si>
  <si>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</si>
  <si>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</si>
  <si>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</si>
  <si>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</si>
  <si>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</si>
  <si>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</si>
  <si>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</si>
  <si>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</si>
  <si>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</si>
  <si>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</si>
  <si>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</si>
  <si>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</si>
  <si>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</si>
  <si>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</si>
  <si>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</si>
  <si>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</si>
  <si>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</si>
  <si>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</si>
  <si>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</si>
  <si>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</si>
  <si>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</si>
  <si>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</si>
  <si>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</si>
  <si>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</si>
  <si>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</si>
  <si>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</si>
  <si>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</si>
  <si>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</si>
  <si>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</si>
  <si>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</si>
  <si>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</si>
  <si>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</si>
  <si>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</si>
  <si>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</si>
  <si>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</si>
  <si>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</si>
  <si>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</si>
  <si>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</si>
  <si>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</si>
  <si>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</si>
  <si>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</si>
  <si>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</si>
  <si>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</si>
  <si>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</si>
  <si>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</si>
  <si>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</si>
  <si>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</si>
  <si>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</si>
  <si>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</si>
  <si>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</si>
  <si>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</si>
  <si>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</si>
  <si>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</si>
  <si>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</si>
  <si>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</si>
  <si>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</si>
  <si>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</si>
  <si>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</si>
  <si>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</si>
  <si>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</si>
  <si>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</si>
  <si>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</si>
  <si>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</si>
  <si>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</si>
  <si>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</si>
  <si>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</si>
  <si>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</si>
  <si>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</si>
  <si>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</si>
  <si>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</si>
  <si>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</si>
  <si>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</si>
  <si>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</si>
  <si>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</si>
  <si>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</si>
  <si>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</si>
  <si>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</si>
  <si>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</si>
  <si>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</si>
  <si>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</si>
  <si>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</si>
  <si>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</si>
  <si>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</si>
  <si>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</si>
  <si>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</si>
  <si>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</si>
  <si>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</si>
  <si>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</si>
  <si>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</si>
  <si>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</si>
  <si>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</si>
  <si>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</si>
  <si>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</si>
  <si>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</si>
  <si>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</si>
  <si>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</si>
  <si>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</si>
  <si>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</si>
  <si>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</si>
  <si>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</si>
  <si>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</si>
  <si>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</si>
  <si>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</si>
  <si>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</si>
  <si>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</si>
  <si>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</si>
  <si>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</si>
  <si>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</si>
  <si>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</si>
  <si>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</si>
  <si>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</si>
  <si>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</si>
  <si>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</si>
  <si>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</si>
  <si>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</si>
  <si>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</si>
  <si>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</si>
  <si>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</si>
  <si>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</si>
  <si>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</si>
  <si>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</si>
  <si>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</si>
  <si>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</si>
  <si>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</si>
  <si>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</si>
  <si>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</si>
  <si>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</si>
  <si>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</si>
  <si>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</si>
  <si>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</si>
  <si>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</si>
  <si>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</si>
  <si>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</si>
  <si>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</si>
  <si>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</si>
  <si>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</si>
  <si>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</si>
  <si>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</si>
  <si>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</si>
  <si>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</si>
  <si>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</si>
  <si>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</si>
  <si>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</si>
  <si>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</si>
  <si>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</si>
  <si>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</si>
  <si>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</si>
  <si>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</si>
  <si>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</si>
  <si>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</si>
  <si>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</si>
  <si>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</si>
  <si>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</si>
  <si>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</si>
  <si>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</si>
  <si>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</si>
  <si>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</si>
  <si>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</si>
  <si>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</si>
  <si>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</si>
  <si>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</si>
  <si>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</si>
  <si>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</si>
  <si>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</si>
  <si>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</si>
  <si>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</si>
  <si>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</si>
  <si>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</si>
  <si>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</si>
  <si>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</si>
  <si>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</si>
  <si>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</si>
  <si>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</si>
  <si>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</si>
  <si>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</si>
  <si>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</si>
  <si>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</si>
  <si>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</si>
  <si>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</si>
  <si>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</si>
  <si>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</si>
  <si>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</si>
  <si>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</si>
  <si>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</si>
  <si>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</si>
  <si>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</si>
  <si>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</si>
  <si>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</si>
  <si>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</si>
  <si>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</si>
  <si>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</si>
  <si>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</si>
  <si>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</si>
  <si>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</si>
  <si>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</si>
  <si>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</si>
  <si>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</si>
  <si>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</si>
  <si>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</si>
  <si>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</si>
  <si>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</si>
  <si>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</si>
  <si>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</si>
  <si>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</si>
  <si>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</si>
  <si>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</si>
  <si>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</si>
  <si>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</si>
  <si>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</si>
  <si>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</si>
  <si>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</si>
  <si>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</si>
  <si>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</si>
  <si>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</si>
  <si>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</si>
  <si>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</si>
  <si>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</si>
  <si>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</si>
  <si>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</si>
  <si>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</si>
  <si>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</si>
  <si>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</si>
  <si>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</si>
  <si>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</si>
  <si>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</si>
  <si>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</si>
  <si>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</si>
  <si>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</si>
  <si>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</si>
  <si>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</si>
  <si>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</si>
  <si>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</si>
  <si>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</si>
  <si>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</si>
  <si>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</si>
  <si>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</si>
  <si>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</si>
  <si>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</si>
  <si>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</si>
  <si>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</si>
  <si>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</si>
  <si>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</si>
  <si>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</si>
  <si>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</si>
  <si>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</si>
  <si>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</si>
  <si>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</si>
  <si>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</si>
  <si>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</si>
  <si>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</si>
  <si>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</si>
  <si>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</si>
  <si>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</si>
  <si>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</si>
  <si>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</si>
  <si>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</si>
  <si>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</si>
  <si>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</si>
  <si>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</si>
  <si>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</si>
  <si>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</si>
  <si>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</si>
  <si>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</si>
  <si>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</si>
  <si>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</si>
  <si>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</si>
  <si>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</si>
  <si>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</si>
  <si>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</si>
  <si>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</si>
  <si>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</si>
  <si>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</si>
  <si>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</si>
  <si>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</si>
  <si>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</si>
  <si>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</si>
  <si>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</si>
  <si>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</si>
  <si>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</si>
  <si>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</si>
  <si>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</si>
  <si>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</si>
  <si>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</si>
  <si>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</si>
  <si>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</si>
  <si>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</si>
  <si>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</si>
  <si>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</si>
  <si>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</si>
  <si>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</si>
  <si>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</si>
  <si>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</si>
  <si>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</si>
  <si>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</si>
  <si>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</si>
  <si>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</si>
  <si>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</si>
  <si>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</si>
  <si>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</si>
  <si>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</si>
  <si>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</si>
  <si>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</si>
  <si>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</si>
  <si>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</si>
  <si>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</si>
  <si>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</si>
  <si>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</si>
  <si>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</si>
  <si>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</si>
  <si>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</si>
  <si>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</si>
  <si>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</si>
  <si>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</si>
  <si>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</si>
  <si>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</si>
  <si>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</si>
  <si>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</si>
  <si>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</si>
  <si>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</si>
  <si>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</si>
  <si>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</si>
  <si>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</si>
  <si>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</si>
  <si>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</si>
  <si>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</si>
  <si>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</si>
  <si>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</si>
  <si>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</si>
  <si>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</si>
  <si>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</si>
  <si>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</si>
  <si>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</si>
  <si>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</si>
  <si>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</si>
  <si>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</si>
  <si>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</si>
  <si>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</si>
  <si>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</si>
  <si>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</si>
  <si>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</si>
  <si>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</si>
  <si>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</si>
  <si>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</si>
  <si>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</si>
  <si>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</si>
  <si>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</si>
  <si>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</si>
  <si>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</si>
  <si>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</si>
  <si>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</si>
  <si>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</si>
  <si>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</si>
  <si>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</si>
  <si>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</si>
  <si>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</si>
  <si>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</si>
  <si>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</si>
  <si>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</si>
  <si>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</si>
  <si>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</si>
  <si>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</si>
  <si>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</si>
  <si>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</si>
  <si>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</si>
  <si>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</si>
  <si>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</si>
  <si>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</si>
  <si>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</si>
  <si>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</si>
  <si>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</si>
  <si>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</si>
  <si>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</si>
  <si>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</si>
  <si>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</si>
  <si>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</si>
  <si>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</si>
  <si>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</si>
  <si>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</si>
  <si>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</si>
  <si>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</si>
  <si>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</si>
  <si>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</si>
  <si>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</si>
  <si>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</si>
  <si>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</si>
  <si>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</si>
  <si>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</si>
  <si>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</si>
  <si>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</si>
  <si>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</si>
  <si>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</si>
  <si>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</si>
  <si>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</si>
  <si>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</si>
  <si>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</si>
  <si>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</si>
  <si>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</si>
  <si>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</si>
  <si>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</si>
  <si>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</si>
  <si>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</si>
  <si>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</si>
  <si>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</si>
  <si>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</si>
  <si>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</si>
  <si>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</si>
  <si>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</si>
  <si>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</si>
  <si>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</si>
  <si>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</si>
  <si>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</si>
  <si>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</si>
  <si>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</si>
  <si>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</si>
  <si>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</si>
  <si>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</si>
  <si>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</si>
  <si>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</si>
  <si>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</si>
  <si>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</si>
  <si>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</si>
  <si>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</si>
  <si>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</si>
  <si>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</si>
  <si>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</si>
  <si>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</si>
  <si>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</si>
  <si>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</si>
  <si>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</si>
  <si>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</si>
  <si>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</si>
  <si>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</si>
  <si>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</si>
  <si>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</si>
  <si>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</si>
  <si>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</si>
  <si>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</si>
  <si>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</si>
  <si>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</si>
  <si>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</si>
  <si>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</si>
  <si>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</si>
  <si>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</si>
  <si>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</si>
  <si>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</si>
  <si>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</si>
  <si>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</si>
  <si>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</si>
  <si>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</si>
  <si>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</si>
  <si>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</si>
  <si>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</si>
  <si>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</si>
  <si>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</si>
  <si>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</si>
  <si>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</si>
  <si>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</si>
  <si>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</si>
  <si>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</si>
  <si>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</si>
  <si>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</si>
  <si>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</si>
  <si>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</si>
  <si>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</si>
  <si>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</si>
  <si>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</si>
  <si>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</si>
  <si>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</si>
  <si>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</si>
  <si>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</si>
  <si>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</si>
  <si>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</si>
  <si>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</si>
  <si>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</si>
  <si>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</si>
  <si>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</si>
  <si>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</si>
  <si>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</si>
  <si>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</si>
  <si>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</si>
  <si>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</si>
  <si>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</si>
  <si>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</si>
  <si>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</si>
  <si>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</si>
  <si>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</si>
  <si>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</si>
  <si>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</si>
  <si>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</si>
  <si>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</si>
  <si>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</si>
  <si>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</si>
  <si>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</si>
  <si>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</si>
  <si>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</si>
  <si>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</si>
  <si>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</si>
  <si>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</si>
  <si>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</si>
  <si>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</si>
  <si>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</si>
  <si>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</si>
  <si>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</si>
  <si>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</si>
  <si>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</si>
  <si>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</si>
  <si>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</si>
  <si>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</si>
  <si>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</si>
  <si>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</si>
  <si>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</si>
  <si>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</si>
  <si>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</si>
  <si>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</si>
  <si>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</si>
  <si>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</si>
  <si>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</si>
  <si>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</si>
  <si>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</si>
  <si>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</si>
  <si>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</si>
  <si>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</si>
  <si>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</si>
  <si>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</si>
  <si>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</si>
  <si>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</si>
  <si>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</si>
  <si>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</si>
  <si>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</si>
  <si>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</si>
  <si>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</si>
  <si>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</si>
  <si>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</si>
  <si>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</si>
  <si>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</si>
  <si>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</si>
  <si>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</si>
  <si>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</si>
  <si>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</si>
  <si>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</si>
  <si>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</si>
  <si>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</si>
  <si>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</si>
  <si>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</si>
  <si>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</si>
  <si>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</si>
  <si>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</si>
  <si>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</si>
  <si>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</si>
  <si>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</si>
  <si>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</si>
  <si>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</si>
  <si>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</si>
  <si>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</si>
  <si>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</si>
  <si>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</si>
  <si>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</si>
  <si>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</si>
  <si>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</si>
  <si>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</si>
  <si>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</si>
  <si>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</si>
  <si>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</si>
  <si>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</si>
  <si>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</si>
  <si>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</si>
  <si>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</si>
  <si>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</si>
  <si>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</si>
  <si>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</si>
  <si>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</si>
  <si>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</si>
  <si>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</si>
  <si>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</si>
  <si>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</si>
  <si>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</si>
  <si>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</si>
  <si>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</si>
  <si>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</si>
  <si>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</si>
  <si>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</si>
  <si>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</si>
  <si>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</si>
  <si>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</si>
  <si>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</si>
  <si>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</si>
  <si>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</si>
  <si>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</si>
  <si>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</si>
  <si>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</si>
  <si>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</si>
  <si>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</si>
  <si>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</si>
  <si>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</si>
  <si>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</si>
  <si>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</si>
  <si>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</si>
  <si>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</si>
  <si>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</si>
  <si>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</si>
  <si>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</si>
  <si>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</si>
  <si>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</si>
  <si>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</si>
  <si>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</si>
  <si>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</si>
  <si>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</si>
  <si>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</si>
  <si>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</si>
  <si>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</si>
  <si>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</si>
  <si>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</si>
  <si>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</si>
  <si>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</si>
  <si>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</si>
  <si>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</si>
  <si>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</si>
  <si>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</si>
  <si>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</si>
  <si>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</si>
  <si>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</si>
  <si>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</si>
  <si>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</si>
  <si>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</si>
  <si>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</si>
  <si>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</si>
  <si>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</si>
  <si>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</si>
  <si>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</si>
  <si>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</si>
  <si>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</si>
  <si>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</si>
  <si>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</si>
  <si>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</si>
  <si>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</si>
  <si>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</si>
  <si>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</si>
  <si>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</si>
  <si>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</si>
  <si>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</si>
  <si>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</si>
  <si>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</si>
  <si>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</si>
  <si>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</si>
  <si>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</si>
  <si>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</si>
  <si>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</si>
  <si>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</si>
  <si>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</si>
  <si>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</si>
  <si>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</si>
  <si>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</si>
  <si>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</si>
  <si>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</si>
  <si>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</si>
  <si>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</si>
  <si>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</si>
  <si>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</si>
  <si>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</si>
  <si>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</si>
  <si>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</si>
  <si>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</si>
  <si>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</si>
  <si>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</si>
  <si>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</si>
  <si>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</si>
  <si>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</si>
  <si>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</si>
  <si>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</si>
  <si>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</si>
  <si>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</si>
  <si>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</si>
  <si>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</si>
  <si>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</si>
  <si>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</si>
  <si>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</si>
  <si>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</si>
  <si>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</si>
  <si>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</si>
  <si>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</si>
  <si>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</si>
  <si>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</si>
  <si>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</si>
  <si>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</si>
  <si>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</si>
  <si>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</si>
  <si>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</si>
  <si>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</si>
  <si>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</si>
  <si>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</si>
  <si>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</si>
  <si>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</si>
  <si>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</si>
  <si>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</si>
  <si>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</si>
  <si>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</si>
  <si>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</si>
  <si>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</si>
  <si>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</si>
  <si>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</si>
  <si>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</si>
  <si>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</si>
  <si>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</si>
  <si>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</si>
  <si>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</si>
  <si>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</si>
  <si>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</si>
  <si>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</si>
  <si>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</si>
  <si>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</si>
  <si>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</si>
  <si>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</si>
  <si>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</si>
  <si>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</si>
  <si>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</si>
  <si>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</si>
  <si>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</si>
  <si>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</si>
  <si>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</si>
  <si>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</si>
  <si>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</si>
  <si>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</si>
  <si>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</si>
  <si>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</si>
  <si>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</si>
  <si>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</si>
  <si>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</si>
  <si>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</si>
  <si>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</si>
  <si>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</si>
  <si>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</si>
  <si>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</si>
  <si>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</si>
  <si>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</si>
  <si>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</si>
  <si>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</si>
  <si>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</si>
  <si>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</si>
  <si>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</si>
  <si>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</si>
  <si>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</si>
  <si>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</si>
  <si>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</si>
  <si>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</si>
  <si>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</si>
  <si>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</si>
  <si>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</si>
  <si>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</si>
  <si>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</si>
  <si>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</si>
  <si>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</si>
  <si>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</si>
  <si>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</si>
  <si>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</si>
  <si>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</si>
  <si>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</si>
  <si>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</si>
  <si>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</si>
  <si>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</si>
  <si>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</si>
  <si>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</si>
  <si>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</si>
  <si>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</si>
  <si>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</si>
  <si>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</si>
  <si>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</si>
  <si>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</si>
  <si>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</si>
  <si>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</si>
  <si>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</si>
  <si>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</si>
  <si>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</si>
  <si>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</si>
  <si>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</si>
  <si>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</si>
  <si>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</si>
  <si>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</si>
  <si>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</si>
  <si>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</si>
  <si>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</si>
  <si>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</si>
  <si>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</si>
  <si>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</si>
  <si>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</si>
  <si>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</si>
  <si>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</si>
  <si>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</si>
  <si>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</si>
  <si>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</si>
  <si>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</si>
  <si>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</si>
  <si>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</si>
  <si>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</si>
  <si>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</si>
  <si>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</si>
  <si>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</si>
  <si>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</si>
  <si>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</si>
  <si>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</si>
  <si>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</si>
  <si>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</si>
  <si>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</si>
  <si>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</si>
  <si>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</si>
  <si>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</si>
  <si>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</si>
  <si>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</si>
  <si>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</si>
  <si>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</si>
  <si>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</si>
  <si>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</si>
  <si>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</si>
  <si>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</si>
  <si>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</si>
  <si>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</si>
  <si>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</si>
  <si>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</si>
  <si>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</si>
  <si>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</si>
  <si>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</si>
  <si>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</si>
  <si>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</si>
  <si>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</si>
  <si>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</si>
  <si>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</si>
  <si>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</si>
  <si>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</si>
  <si>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</si>
  <si>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</si>
  <si>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</si>
  <si>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</si>
  <si>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</si>
  <si>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</si>
  <si>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</si>
  <si>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</si>
  <si>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</si>
  <si>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</si>
  <si>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</si>
  <si>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</si>
  <si>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</si>
  <si>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</si>
  <si>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</si>
  <si>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</si>
  <si>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</si>
  <si>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</si>
  <si>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</si>
  <si>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</si>
  <si>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</si>
  <si>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</si>
  <si>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</si>
  <si>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</si>
  <si>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</si>
  <si>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</si>
  <si>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</si>
  <si>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</si>
  <si>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</si>
  <si>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</si>
  <si>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</si>
  <si>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</si>
  <si>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</si>
  <si>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</si>
  <si>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</si>
  <si>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</si>
  <si>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</si>
  <si>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</si>
  <si>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</si>
  <si>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</si>
  <si>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</si>
  <si>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</si>
  <si>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</si>
  <si>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</si>
  <si>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</si>
  <si>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</si>
  <si>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</si>
  <si>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</si>
  <si>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</si>
  <si>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</si>
  <si>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</si>
  <si>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</si>
  <si>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</si>
  <si>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</si>
  <si>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</si>
  <si>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</si>
  <si>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</si>
  <si>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</si>
  <si>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</si>
  <si>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</si>
  <si>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</si>
  <si>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</si>
  <si>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</si>
  <si>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</si>
  <si>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</si>
  <si>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</si>
  <si>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</si>
  <si>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</si>
  <si>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</si>
  <si>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</si>
  <si>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</si>
  <si>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</si>
  <si>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</si>
  <si>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</si>
  <si>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</si>
  <si>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</si>
  <si>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</si>
  <si>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</si>
  <si>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</si>
  <si>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</si>
  <si>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</si>
  <si>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</si>
  <si>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</si>
  <si>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</si>
  <si>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</si>
  <si>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</si>
  <si>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</si>
  <si>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</si>
  <si>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</si>
  <si>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</si>
  <si>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</si>
  <si>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</si>
  <si>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</si>
  <si>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</si>
  <si>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</si>
  <si>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</si>
  <si>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</si>
  <si>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</si>
  <si>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</si>
  <si>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</si>
  <si>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</si>
  <si>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</si>
  <si>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</si>
  <si>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</si>
  <si>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</si>
  <si>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</si>
  <si>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</si>
  <si>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</si>
  <si>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</si>
  <si>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</si>
  <si>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</si>
  <si>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</si>
  <si>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</si>
  <si>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</si>
  <si>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</si>
  <si>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</si>
  <si>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</si>
  <si>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</si>
  <si>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</si>
  <si>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</si>
  <si>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</si>
  <si>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</si>
  <si>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</si>
  <si>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</si>
  <si>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</si>
  <si>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</si>
  <si>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</si>
  <si>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</si>
  <si>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</si>
  <si>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</si>
  <si>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</si>
  <si>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</si>
  <si>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</si>
  <si>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</si>
  <si>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</si>
  <si>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</si>
  <si>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</si>
  <si>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</si>
  <si>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</si>
  <si>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</si>
  <si>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</si>
  <si>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</si>
  <si>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</si>
  <si>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</si>
  <si>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</si>
  <si>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</si>
  <si>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</si>
  <si>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</si>
  <si>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</si>
  <si>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</si>
  <si>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</si>
  <si>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</si>
  <si>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</si>
  <si>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</si>
  <si>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</si>
  <si>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</si>
  <si>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</si>
  <si>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</si>
  <si>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</si>
  <si>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</si>
  <si>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</si>
  <si>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</si>
  <si>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</si>
  <si>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</si>
  <si>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</si>
  <si>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</si>
  <si>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</si>
  <si>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</si>
  <si>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</si>
  <si>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</si>
  <si>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</si>
  <si>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</si>
  <si>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</si>
  <si>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</si>
  <si>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</si>
  <si>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</si>
  <si>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</si>
  <si>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</si>
  <si>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</si>
  <si>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</si>
  <si>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</si>
  <si>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</si>
  <si>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</si>
  <si>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</si>
  <si>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</si>
  <si>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</si>
  <si>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</si>
  <si>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</si>
  <si>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</si>
  <si>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</si>
  <si>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</si>
  <si>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</si>
  <si>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</si>
  <si>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</si>
  <si>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</si>
  <si>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</si>
  <si>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</si>
  <si>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</si>
  <si>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</si>
  <si>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</si>
  <si>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</si>
  <si>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</si>
  <si>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</si>
  <si>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</si>
  <si>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</si>
  <si>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</si>
  <si>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</si>
  <si>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</si>
  <si>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</si>
  <si>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</si>
  <si>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</si>
  <si>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</si>
  <si>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</si>
  <si>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</si>
  <si>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</si>
  <si>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</si>
  <si>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</si>
  <si>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</si>
  <si>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</si>
  <si>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</si>
  <si>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</si>
  <si>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</si>
  <si>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</si>
  <si>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</si>
  <si>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</si>
  <si>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</si>
  <si>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</si>
  <si>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</si>
  <si>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</si>
  <si>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</si>
  <si>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</si>
  <si>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</si>
  <si>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</si>
  <si>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</si>
  <si>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</si>
  <si>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</si>
  <si>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</si>
  <si>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</si>
  <si>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</si>
  <si>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</si>
  <si>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</si>
  <si>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</si>
  <si>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</si>
  <si>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</si>
  <si>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</si>
  <si>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</si>
  <si>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</si>
  <si>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</si>
  <si>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</si>
  <si>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</si>
  <si>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</si>
  <si>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</si>
  <si>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</si>
  <si>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</si>
  <si>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</si>
  <si>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</si>
  <si>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</si>
  <si>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</si>
  <si>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</si>
  <si>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</si>
  <si>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</si>
  <si>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</si>
  <si>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</si>
  <si>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</si>
  <si>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</si>
  <si>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</si>
  <si>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</si>
  <si>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</si>
  <si>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</si>
  <si>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</si>
  <si>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</si>
  <si>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</si>
  <si>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</si>
  <si>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</si>
  <si>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</si>
  <si>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</si>
  <si>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</si>
  <si>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</si>
  <si>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</si>
  <si>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</si>
  <si>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</si>
  <si>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</si>
  <si>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</si>
  <si>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</si>
  <si>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</si>
  <si>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</si>
  <si>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</si>
  <si>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</si>
  <si>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</si>
  <si>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</si>
  <si>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</si>
  <si>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</si>
  <si>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</si>
  <si>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</si>
  <si>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</si>
  <si>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</si>
  <si>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</si>
  <si>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</si>
  <si>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</si>
  <si>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</si>
  <si>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</si>
  <si>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</si>
  <si>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</si>
  <si>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</si>
  <si>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</si>
  <si>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</si>
  <si>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</si>
  <si>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</si>
  <si>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</si>
  <si>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</si>
  <si>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</si>
  <si>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</si>
  <si>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</si>
  <si>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</si>
  <si>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</si>
  <si>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</si>
  <si>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</si>
  <si>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</si>
  <si>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</si>
  <si>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</si>
  <si>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</si>
  <si>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</si>
  <si>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</si>
  <si>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</si>
  <si>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</si>
  <si>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</si>
  <si>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</si>
  <si>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</si>
  <si>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</si>
  <si>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</si>
  <si>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</si>
  <si>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</si>
  <si>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</si>
  <si>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</si>
  <si>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</si>
  <si>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</si>
  <si>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</si>
  <si>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</si>
  <si>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</si>
  <si>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</si>
  <si>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</si>
  <si>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</si>
  <si>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</si>
  <si>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</si>
  <si>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</si>
  <si>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</si>
  <si>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</si>
  <si>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</si>
  <si>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</si>
  <si>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</si>
  <si>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</si>
  <si>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</si>
  <si>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</si>
  <si>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</si>
  <si>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</si>
  <si>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</si>
  <si>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</si>
  <si>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</si>
  <si>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</si>
  <si>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</si>
  <si>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</si>
  <si>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</si>
  <si>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</si>
  <si>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</si>
  <si>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</si>
  <si>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</si>
  <si>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</si>
  <si>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</si>
  <si>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</si>
  <si>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</si>
  <si>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</si>
  <si>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</si>
  <si>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</si>
  <si>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</si>
  <si>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</si>
  <si>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</si>
  <si>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</si>
  <si>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</si>
  <si>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</si>
  <si>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</si>
  <si>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</si>
  <si>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</si>
  <si>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</si>
  <si>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</si>
  <si>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</si>
  <si>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</si>
  <si>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</si>
  <si>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</si>
  <si>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</si>
  <si>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</si>
  <si>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</si>
  <si>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</si>
  <si>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</si>
  <si>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</si>
  <si>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</si>
  <si>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</si>
  <si>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</si>
  <si>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</si>
  <si>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</si>
  <si>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</si>
  <si>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</si>
  <si>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</si>
  <si>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</si>
  <si>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</si>
  <si>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</si>
  <si>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</si>
  <si>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</si>
  <si>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</si>
  <si>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</si>
  <si>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</si>
  <si>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</si>
  <si>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</si>
  <si>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</si>
  <si>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</si>
  <si>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</si>
  <si>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</si>
  <si>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</si>
  <si>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</si>
  <si>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</si>
  <si>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</si>
  <si>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</si>
  <si>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</si>
  <si>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</si>
  <si>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</si>
  <si>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</si>
  <si>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</si>
  <si>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</si>
  <si>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</si>
  <si>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</si>
  <si>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</si>
  <si>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</si>
  <si>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</si>
  <si>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</si>
  <si>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</si>
  <si>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</si>
  <si>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</si>
  <si>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</si>
  <si>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</si>
  <si>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</si>
  <si>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</si>
  <si>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</si>
  <si>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</si>
  <si>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</si>
  <si>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</si>
  <si>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</si>
  <si>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</si>
  <si>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</si>
  <si>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</si>
  <si>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</si>
  <si>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</si>
  <si>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</si>
  <si>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</si>
  <si>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</si>
  <si>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</si>
  <si>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</si>
  <si>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</si>
  <si>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</si>
  <si>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</si>
  <si>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</si>
  <si>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</si>
  <si>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</si>
  <si>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</si>
  <si>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</si>
  <si>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</si>
  <si>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</si>
  <si>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</si>
  <si>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</si>
  <si>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</si>
  <si>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</si>
  <si>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</si>
  <si>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</si>
  <si>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</si>
  <si>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</si>
  <si>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</si>
  <si>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</si>
  <si>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</si>
  <si>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</si>
  <si>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</si>
  <si>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</si>
  <si>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</si>
  <si>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</si>
  <si>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</si>
  <si>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</si>
  <si>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</si>
  <si>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</si>
  <si>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</si>
  <si>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</si>
  <si>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</si>
  <si>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</si>
  <si>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</si>
  <si>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</si>
  <si>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</si>
  <si>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</si>
  <si>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</si>
  <si>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</si>
  <si>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</si>
  <si>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</si>
  <si>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</si>
  <si>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</si>
  <si>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</si>
  <si>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</si>
  <si>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</si>
  <si>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</si>
  <si>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</si>
  <si>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</si>
  <si>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</si>
  <si>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</si>
  <si>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</si>
  <si>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</si>
  <si>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</si>
  <si>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</si>
  <si>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</si>
  <si>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</si>
  <si>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</si>
  <si>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</si>
  <si>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</si>
  <si>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</si>
  <si>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</si>
  <si>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</si>
  <si>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</si>
  <si>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</si>
  <si>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</si>
  <si>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</si>
  <si>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</si>
  <si>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</si>
  <si>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</si>
  <si>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</si>
  <si>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</si>
  <si>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</si>
  <si>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</si>
  <si>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</si>
  <si>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</si>
  <si>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</si>
  <si>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</si>
  <si>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</si>
  <si>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</si>
  <si>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</si>
  <si>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</si>
  <si>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</si>
  <si>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</si>
  <si>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</si>
  <si>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</si>
  <si>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</si>
  <si>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</si>
  <si>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</si>
  <si>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</si>
  <si>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</si>
  <si>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</si>
  <si>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</si>
  <si>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</si>
  <si>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</si>
  <si>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</si>
  <si>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</si>
  <si>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</si>
  <si>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</si>
  <si>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</si>
  <si>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</si>
  <si>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</si>
  <si>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</si>
  <si>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</si>
  <si>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</si>
  <si>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</si>
  <si>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</si>
  <si>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</si>
  <si>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</si>
  <si>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</si>
  <si>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</si>
  <si>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</si>
  <si>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</si>
  <si>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</si>
  <si>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</si>
  <si>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</si>
  <si>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</si>
  <si>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</si>
  <si>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</si>
  <si>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</si>
  <si>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</si>
  <si>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</si>
  <si>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</si>
  <si>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</si>
  <si>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</si>
  <si>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</si>
  <si>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</si>
  <si>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</si>
  <si>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</si>
  <si>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</si>
  <si>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</si>
  <si>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</si>
  <si>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</si>
  <si>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</si>
  <si>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</si>
  <si>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</si>
  <si>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</si>
  <si>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</si>
  <si>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</si>
  <si>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</si>
  <si>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</si>
  <si>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</si>
  <si>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</si>
  <si>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</si>
  <si>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</si>
  <si>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</si>
  <si>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</si>
  <si>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</si>
  <si>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</si>
  <si>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</si>
  <si>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</si>
  <si>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</si>
  <si>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</si>
  <si>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</si>
  <si>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</si>
  <si>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</si>
  <si>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</si>
  <si>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</si>
  <si>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</si>
  <si>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</si>
  <si>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</si>
  <si>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</si>
  <si>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</si>
  <si>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</si>
  <si>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</si>
  <si>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</si>
  <si>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</si>
  <si>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</si>
  <si>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</si>
  <si>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</si>
  <si>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</si>
  <si>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</si>
  <si>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</si>
  <si>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</si>
  <si>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</si>
  <si>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</si>
  <si>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</si>
  <si>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</si>
  <si>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</si>
  <si>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</si>
  <si>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</si>
  <si>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</si>
  <si>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</si>
  <si>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</si>
  <si>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</si>
  <si>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</si>
  <si>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</si>
  <si>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</si>
  <si>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</si>
  <si>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</si>
  <si>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</si>
  <si>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</si>
  <si>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</si>
  <si>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</si>
  <si>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</si>
  <si>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</si>
  <si>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</si>
  <si>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</si>
  <si>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</si>
  <si>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</si>
  <si>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</si>
  <si>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</si>
  <si>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</si>
  <si>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</si>
  <si>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</si>
  <si>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</si>
  <si>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</si>
  <si>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</si>
  <si>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</si>
  <si>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</si>
  <si>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</si>
  <si>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</si>
  <si>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</si>
  <si>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</si>
  <si>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</si>
  <si>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</si>
  <si>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</si>
  <si>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</si>
  <si>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</si>
  <si>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</si>
  <si>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</si>
  <si>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</si>
  <si>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</si>
  <si>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</si>
  <si>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</si>
  <si>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</si>
  <si>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</si>
  <si>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</si>
  <si>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</si>
  <si>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</si>
  <si>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</si>
  <si>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</si>
  <si>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</si>
  <si>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</si>
  <si>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</si>
  <si>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</si>
  <si>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</si>
  <si>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</si>
  <si>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</si>
  <si>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</si>
  <si>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</si>
  <si>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</si>
  <si>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</si>
  <si>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</si>
  <si>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</si>
  <si>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</si>
  <si>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</si>
  <si>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</si>
  <si>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</si>
  <si>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</si>
  <si>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</si>
  <si>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</si>
  <si>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</si>
  <si>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</si>
  <si>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</si>
  <si>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</si>
  <si>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</si>
  <si>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</si>
  <si>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</si>
  <si>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</si>
  <si>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</si>
  <si>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</si>
  <si>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</si>
  <si>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</si>
  <si>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</si>
  <si>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</si>
  <si>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</si>
  <si>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</si>
  <si>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</si>
  <si>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</si>
  <si>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</si>
  <si>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</si>
  <si>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</si>
  <si>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</si>
  <si>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</si>
  <si>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</si>
  <si>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</si>
  <si>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</si>
  <si>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</si>
  <si>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</si>
  <si>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</si>
  <si>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</si>
  <si>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</si>
  <si>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</si>
  <si>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</si>
  <si>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</si>
  <si>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</si>
  <si>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</si>
  <si>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</si>
  <si>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</si>
  <si>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</si>
  <si>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</si>
  <si>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</si>
  <si>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</si>
  <si>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</si>
  <si>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</si>
  <si>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</si>
  <si>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</si>
  <si>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</si>
  <si>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</si>
  <si>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</si>
  <si>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</si>
  <si>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</si>
  <si>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</si>
  <si>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</si>
  <si>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</si>
  <si>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</si>
  <si>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</si>
  <si>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</si>
  <si>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</si>
  <si>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</si>
  <si>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</si>
  <si>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</si>
  <si>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</si>
  <si>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</si>
  <si>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</si>
  <si>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</si>
  <si>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</si>
  <si>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</si>
  <si>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</si>
  <si>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</si>
  <si>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</si>
  <si>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</si>
  <si>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</si>
  <si>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</si>
  <si>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</si>
  <si>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</si>
  <si>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</si>
  <si>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</si>
  <si>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</si>
  <si>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</si>
  <si>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</si>
  <si>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</si>
  <si>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</si>
  <si>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</si>
  <si>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</si>
  <si>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</si>
  <si>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</si>
  <si>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</si>
  <si>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</si>
  <si>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</si>
  <si>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</si>
  <si>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</si>
  <si>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</si>
  <si>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</si>
  <si>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</si>
  <si>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</si>
  <si>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</si>
  <si>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</si>
  <si>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</si>
  <si>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</si>
  <si>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</si>
  <si>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</si>
  <si>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</si>
  <si>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</si>
  <si>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</si>
  <si>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</si>
  <si>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</si>
  <si>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</si>
  <si>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</si>
  <si>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</si>
  <si>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</si>
  <si>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</si>
  <si>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</si>
  <si>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</si>
  <si>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</si>
  <si>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</si>
  <si>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</si>
  <si>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</si>
  <si>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</si>
  <si>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</si>
  <si>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</si>
  <si>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</si>
  <si>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</si>
  <si>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</si>
  <si>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</si>
  <si>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</si>
  <si>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</si>
  <si>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</si>
  <si>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</si>
  <si>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</si>
  <si>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</si>
  <si>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</si>
  <si>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</si>
  <si>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</si>
  <si>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</si>
  <si>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</si>
  <si>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</si>
  <si>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</si>
  <si>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</si>
  <si>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</si>
  <si>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</si>
  <si>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</si>
  <si>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</si>
  <si>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</si>
  <si>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</si>
  <si>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</si>
  <si>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</si>
  <si>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</si>
  <si>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</si>
  <si>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</si>
  <si>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</si>
  <si>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</si>
  <si>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</si>
  <si>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</si>
  <si>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</si>
  <si>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</si>
  <si>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</si>
  <si>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</si>
  <si>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</si>
  <si>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</si>
  <si>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</si>
  <si>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</si>
  <si>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</si>
  <si>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</si>
  <si>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</si>
  <si>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</si>
  <si>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</si>
  <si>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</si>
  <si>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</si>
  <si>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</si>
  <si>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</si>
  <si>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</si>
  <si>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</si>
  <si>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</si>
  <si>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</si>
  <si>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</si>
  <si>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</si>
  <si>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</si>
  <si>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</si>
  <si>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</si>
  <si>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</si>
  <si>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</si>
  <si>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</si>
  <si>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</si>
  <si>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</si>
  <si>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</si>
  <si>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</si>
  <si>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</si>
  <si>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</si>
  <si>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</si>
  <si>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</si>
  <si>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</si>
  <si>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</si>
  <si>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</si>
  <si>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</si>
  <si>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</si>
  <si>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</si>
  <si>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</si>
  <si>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</si>
  <si>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</si>
  <si>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</si>
  <si>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</si>
  <si>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</si>
  <si>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</si>
  <si>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</si>
  <si>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</si>
  <si>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</si>
  <si>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</si>
  <si>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</si>
  <si>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</si>
  <si>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</si>
  <si>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</si>
  <si>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</si>
  <si>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</si>
  <si>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</si>
  <si>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</si>
  <si>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</si>
  <si>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</si>
  <si>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</si>
  <si>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</si>
  <si>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</si>
  <si>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</si>
  <si>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</si>
  <si>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</si>
  <si>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</si>
  <si>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</si>
  <si>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</si>
  <si>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</si>
  <si>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</si>
  <si>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</si>
  <si>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</si>
  <si>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</si>
  <si>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</si>
  <si>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</si>
  <si>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</si>
  <si>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</si>
  <si>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</si>
  <si>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</si>
  <si>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</si>
  <si>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</si>
  <si>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</si>
  <si>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</si>
  <si>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</si>
  <si>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</si>
  <si>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</si>
  <si>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</si>
  <si>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</si>
  <si>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</si>
  <si>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</si>
  <si>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</si>
  <si>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</si>
  <si>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</si>
  <si>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</si>
  <si>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</si>
  <si>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</si>
  <si>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</si>
  <si>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</si>
  <si>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</si>
  <si>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</si>
  <si>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</si>
  <si>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</si>
  <si>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</si>
  <si>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</si>
  <si>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</si>
  <si>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</si>
  <si>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</si>
  <si>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</si>
  <si>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</si>
  <si>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</si>
  <si>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</si>
  <si>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</si>
  <si>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</si>
  <si>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</si>
  <si>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</si>
  <si>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</si>
  <si>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</si>
  <si>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</si>
  <si>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</si>
  <si>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</si>
  <si>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</si>
  <si>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</si>
  <si>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</si>
  <si>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</si>
  <si>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</si>
  <si>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</si>
  <si>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</si>
  <si>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</si>
  <si>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</si>
  <si>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</si>
  <si>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</si>
  <si>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</si>
  <si>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</si>
  <si>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</si>
  <si>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</si>
  <si>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</si>
  <si>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</si>
  <si>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</si>
  <si>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</si>
  <si>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</si>
  <si>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</si>
  <si>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</si>
  <si>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</si>
  <si>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</si>
  <si>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</si>
  <si>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</si>
  <si>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</si>
  <si>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</si>
  <si>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</si>
  <si>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</si>
  <si>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</si>
  <si>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</si>
  <si>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</si>
  <si>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</si>
  <si>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</si>
  <si>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</si>
  <si>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</si>
  <si>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</si>
  <si>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</si>
  <si>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</si>
  <si>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</si>
  <si>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</si>
  <si>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</si>
  <si>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</si>
  <si>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</si>
  <si>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</si>
  <si>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</si>
  <si>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</si>
  <si>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</si>
  <si>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</si>
  <si>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</si>
  <si>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</si>
  <si>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</si>
  <si>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</si>
  <si>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</si>
  <si>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</si>
  <si>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</si>
  <si>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</si>
  <si>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</si>
  <si>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</si>
  <si>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</si>
  <si>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</si>
  <si>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</si>
  <si>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</si>
  <si>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</si>
  <si>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</si>
  <si>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</si>
  <si>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</si>
  <si>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</si>
  <si>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</si>
  <si>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</si>
  <si>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</si>
  <si>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</si>
  <si>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</si>
  <si>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</si>
  <si>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</si>
  <si>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</si>
  <si>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</si>
  <si>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</si>
  <si>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</si>
  <si>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</si>
  <si>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</si>
  <si>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</si>
  <si>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</si>
  <si>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</si>
  <si>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</si>
  <si>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</si>
  <si>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</si>
  <si>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</si>
  <si>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</si>
  <si>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</si>
  <si>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</si>
  <si>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</si>
  <si>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</si>
  <si>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</si>
  <si>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</si>
  <si>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</si>
  <si>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</si>
  <si>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</si>
  <si>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</si>
  <si>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</si>
  <si>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</si>
  <si>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</si>
  <si>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</si>
  <si>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</si>
  <si>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</si>
  <si>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</si>
  <si>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</si>
  <si>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</si>
  <si>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</si>
  <si>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</si>
  <si>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</si>
  <si>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</si>
  <si>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</si>
  <si>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</si>
  <si>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</si>
  <si>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</si>
  <si>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</si>
  <si>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</si>
  <si>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</si>
  <si>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</si>
  <si>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</si>
  <si>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</si>
  <si>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</si>
  <si>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</si>
  <si>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</si>
  <si>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</si>
  <si>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</si>
  <si>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</si>
  <si>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</si>
  <si>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</si>
  <si>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</si>
  <si>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</si>
  <si>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</si>
  <si>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</si>
  <si>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</si>
  <si>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</si>
  <si>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</si>
  <si>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</si>
  <si>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</si>
  <si>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</si>
  <si>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</si>
  <si>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</si>
  <si>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</si>
  <si>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</si>
  <si>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</si>
  <si>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</si>
  <si>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</si>
  <si>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</si>
  <si>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</si>
  <si>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</si>
  <si>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</si>
  <si>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</si>
  <si>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</si>
  <si>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</si>
  <si>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</si>
  <si>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</si>
  <si>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</si>
  <si>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</si>
  <si>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</si>
  <si>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</si>
  <si>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</si>
  <si>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</si>
  <si>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</si>
  <si>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</si>
  <si>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</si>
  <si>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</si>
  <si>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</si>
  <si>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</si>
  <si>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</si>
  <si>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</si>
  <si>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</si>
  <si>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</si>
  <si>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</si>
  <si>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</si>
  <si>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</si>
  <si>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</si>
  <si>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</si>
  <si>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</si>
  <si>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</si>
  <si>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</si>
  <si>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</si>
  <si>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</si>
  <si>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</si>
  <si>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</si>
  <si>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</si>
  <si>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</si>
  <si>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</si>
  <si>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</si>
  <si>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</si>
  <si>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</si>
  <si>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</si>
  <si>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</si>
  <si>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</si>
  <si>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</si>
  <si>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</si>
  <si>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</si>
  <si>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</si>
  <si>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</si>
  <si>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</si>
  <si>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</si>
  <si>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</si>
  <si>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</si>
  <si>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</si>
  <si>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</si>
  <si>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</si>
  <si>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</si>
  <si>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</si>
  <si>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</si>
  <si>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</si>
  <si>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</si>
  <si>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</si>
  <si>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</si>
  <si>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</si>
  <si>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</si>
  <si>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</si>
  <si>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</si>
  <si>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</si>
  <si>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</si>
  <si>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</si>
  <si>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</si>
  <si>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</si>
  <si>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</si>
  <si>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</si>
  <si>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</si>
  <si>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</si>
  <si>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</si>
  <si>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</si>
  <si>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</si>
  <si>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</si>
  <si>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</si>
  <si>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</si>
  <si>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</si>
  <si>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</si>
  <si>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</si>
  <si>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</si>
  <si>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</si>
  <si>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</si>
  <si>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</si>
  <si>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</si>
  <si>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</si>
  <si>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</si>
  <si>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</si>
  <si>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</si>
  <si>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</si>
  <si>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</si>
  <si>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</si>
  <si>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</si>
  <si>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</si>
  <si>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</si>
  <si>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</si>
  <si>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</si>
  <si>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</si>
  <si>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</si>
  <si>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</si>
  <si>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</si>
  <si>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</si>
  <si>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</si>
  <si>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</si>
  <si>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</si>
  <si>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</si>
  <si>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</si>
  <si>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</si>
  <si>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</si>
  <si>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</si>
  <si>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</si>
  <si>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</si>
  <si>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</si>
  <si>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</si>
  <si>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</si>
  <si>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</si>
  <si>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</si>
  <si>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</si>
  <si>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</si>
  <si>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</si>
  <si>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</si>
  <si>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</si>
  <si>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</si>
  <si>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</si>
  <si>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</si>
  <si>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</si>
  <si>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</si>
  <si>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</si>
  <si>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</si>
  <si>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</si>
  <si>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</si>
  <si>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</si>
  <si>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</si>
  <si>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</si>
  <si>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</si>
  <si>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</si>
  <si>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</si>
  <si>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</si>
  <si>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</si>
  <si>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</si>
  <si>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</si>
  <si>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</si>
  <si>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</si>
  <si>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</si>
  <si>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</si>
  <si>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</si>
  <si>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</si>
  <si>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</si>
  <si>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</si>
  <si>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</si>
  <si>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</si>
  <si>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</si>
  <si>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</si>
  <si>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</si>
  <si>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</si>
  <si>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</si>
  <si>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</si>
  <si>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</si>
  <si>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</si>
  <si>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</si>
  <si>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</si>
  <si>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</si>
  <si>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</si>
  <si>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</si>
  <si>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</si>
  <si>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</si>
  <si>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</si>
  <si>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</si>
  <si>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</si>
  <si>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</si>
  <si>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</si>
  <si>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</si>
  <si>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</si>
  <si>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</si>
  <si>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</si>
  <si>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</si>
  <si>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</si>
  <si>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</si>
  <si>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</si>
  <si>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</si>
  <si>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</si>
  <si>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</si>
  <si>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</si>
  <si>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</si>
  <si>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</si>
  <si>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</si>
  <si>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</si>
  <si>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</si>
  <si>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</si>
  <si>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</si>
  <si>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</si>
  <si>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</si>
  <si>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</si>
  <si>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</si>
  <si>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</si>
  <si>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</si>
  <si>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</si>
  <si>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</si>
  <si>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</si>
  <si>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</si>
  <si>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</si>
  <si>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</si>
  <si>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</si>
  <si>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</si>
  <si>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</si>
  <si>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</si>
  <si>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</si>
  <si>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</si>
  <si>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</si>
  <si>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</si>
  <si>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</si>
  <si>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</si>
  <si>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</si>
  <si>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</si>
  <si>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</si>
  <si>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</si>
  <si>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</si>
  <si>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</si>
  <si>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</si>
  <si>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</si>
  <si>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</si>
  <si>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</si>
  <si>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</si>
  <si>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</si>
  <si>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</si>
  <si>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</si>
  <si>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</si>
  <si>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</si>
  <si>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</si>
  <si>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</si>
  <si>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</si>
  <si>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</si>
  <si>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</si>
  <si>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</si>
  <si>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</si>
  <si>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</si>
  <si>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</si>
  <si>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</si>
  <si>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</si>
  <si>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</si>
  <si>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</si>
  <si>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</si>
  <si>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</si>
  <si>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</si>
  <si>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</si>
  <si>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</si>
  <si>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</si>
  <si>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</si>
  <si>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</si>
  <si>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</si>
  <si>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</si>
  <si>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</si>
  <si>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</si>
  <si>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</si>
  <si>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</si>
  <si>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</si>
  <si>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</si>
  <si>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</si>
  <si>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</si>
  <si>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</si>
  <si>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</si>
  <si>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</si>
  <si>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</si>
  <si>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</si>
  <si>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</si>
  <si>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</si>
  <si>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</si>
  <si>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</si>
  <si>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</si>
  <si>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</si>
  <si>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</si>
  <si>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</si>
  <si>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</si>
  <si>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</si>
  <si>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</si>
  <si>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</si>
  <si>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</si>
  <si>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</si>
  <si>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</si>
  <si>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</si>
  <si>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</si>
  <si>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</si>
  <si>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</si>
  <si>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</si>
  <si>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</si>
  <si>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</si>
  <si>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</si>
  <si>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</si>
  <si>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</si>
  <si>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</si>
  <si>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</si>
  <si>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</si>
  <si>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</si>
  <si>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</si>
  <si>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</si>
  <si>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</si>
  <si>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</si>
  <si>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</si>
  <si>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</si>
  <si>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</si>
  <si>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</si>
  <si>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</si>
  <si>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</si>
  <si>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</si>
  <si>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</si>
  <si>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</si>
  <si>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</si>
  <si>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</si>
  <si>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</si>
  <si>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</si>
  <si>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</si>
  <si>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</si>
  <si>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</si>
  <si>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</si>
  <si>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</si>
  <si>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</si>
  <si>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</si>
  <si>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</si>
  <si>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</si>
  <si>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</si>
  <si>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</si>
  <si>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</si>
  <si>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</si>
  <si>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</si>
  <si>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</si>
  <si>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</si>
  <si>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</si>
  <si>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</si>
  <si>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</si>
  <si>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</si>
  <si>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</si>
  <si>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</si>
  <si>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</si>
  <si>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</si>
  <si>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</si>
  <si>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</si>
  <si>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</si>
  <si>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</si>
  <si>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</si>
  <si>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</si>
  <si>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</si>
  <si>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</si>
  <si>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</si>
  <si>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</si>
  <si>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</si>
  <si>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</si>
  <si>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</si>
  <si>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</si>
  <si>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</si>
  <si>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</si>
  <si>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</si>
  <si>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</si>
  <si>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</si>
  <si>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</si>
  <si>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</si>
  <si>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</si>
  <si>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</si>
  <si>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</si>
  <si>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</si>
  <si>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</si>
  <si>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</si>
  <si>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</si>
  <si>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</si>
  <si>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</si>
  <si>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</si>
  <si>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</si>
  <si>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</si>
  <si>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</si>
  <si>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</si>
  <si>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</si>
  <si>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</si>
  <si>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</si>
  <si>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</si>
  <si>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</si>
  <si>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</si>
  <si>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</si>
  <si>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</si>
  <si>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</si>
  <si>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</si>
  <si>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</si>
  <si>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</si>
  <si>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</si>
  <si>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</si>
  <si>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</si>
  <si>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</si>
  <si>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</si>
  <si>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</si>
  <si>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</si>
  <si>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</si>
  <si>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</si>
  <si>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</si>
  <si>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</si>
  <si>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</si>
  <si>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</si>
  <si>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</si>
  <si>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</si>
  <si>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</si>
  <si>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</si>
  <si>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</si>
  <si>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</si>
  <si>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</si>
  <si>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</si>
  <si>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</si>
  <si>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</si>
  <si>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</si>
  <si>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</si>
  <si>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</si>
  <si>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</si>
  <si>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</si>
  <si>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</si>
  <si>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</si>
  <si>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</si>
  <si>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</si>
  <si>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</si>
  <si>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</si>
  <si>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</si>
  <si>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</si>
  <si>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</si>
  <si>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</si>
  <si>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</si>
  <si>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</si>
  <si>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</si>
  <si>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</si>
  <si>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</si>
  <si>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</si>
  <si>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</si>
  <si>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</si>
  <si>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</si>
  <si>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</si>
  <si>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</si>
  <si>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</si>
  <si>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</si>
  <si>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</si>
  <si>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</si>
  <si>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</si>
  <si>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</si>
  <si>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</si>
  <si>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</si>
  <si>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</si>
  <si>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</si>
  <si>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</si>
  <si>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</si>
  <si>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</si>
  <si>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</si>
  <si>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</si>
  <si>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</si>
  <si>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</si>
  <si>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</si>
  <si>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</si>
  <si>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</si>
  <si>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</si>
  <si>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</si>
  <si>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</si>
  <si>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</si>
  <si>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</si>
  <si>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</si>
  <si>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</si>
  <si>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</si>
  <si>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</si>
  <si>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</si>
  <si>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</si>
  <si>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</si>
  <si>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</si>
  <si>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</si>
  <si>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</si>
  <si>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</si>
  <si>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</si>
  <si>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</si>
  <si>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</si>
  <si>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</si>
  <si>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</si>
  <si>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</si>
  <si>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</si>
  <si>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</si>
  <si>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</si>
  <si>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</si>
  <si>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</si>
  <si>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</si>
  <si>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</si>
  <si>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</si>
  <si>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</si>
  <si>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</si>
  <si>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</si>
  <si>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</si>
  <si>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</si>
  <si>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</si>
  <si>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</si>
  <si>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</si>
  <si>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</si>
  <si>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</si>
  <si>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</si>
  <si>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</si>
  <si>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</si>
  <si>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</si>
  <si>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</si>
  <si>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</si>
  <si>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</si>
  <si>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</si>
  <si>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</si>
  <si>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</si>
  <si>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</si>
  <si>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</si>
  <si>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</si>
  <si>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</si>
  <si>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</si>
  <si>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</si>
  <si>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</si>
  <si>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</si>
  <si>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</si>
  <si>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</si>
  <si>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</si>
  <si>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</si>
  <si>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</si>
  <si>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</si>
  <si>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</si>
  <si>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</si>
  <si>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</si>
  <si>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</si>
  <si>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</si>
  <si>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</si>
  <si>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</si>
  <si>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</si>
  <si>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</si>
  <si>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</si>
  <si>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</si>
  <si>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</si>
  <si>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</si>
  <si>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</si>
  <si>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</si>
  <si>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</si>
  <si>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</si>
  <si>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</si>
  <si>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</si>
  <si>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</si>
  <si>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</si>
  <si>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</si>
  <si>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</si>
  <si>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</si>
  <si>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</si>
  <si>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</si>
  <si>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</si>
  <si>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</si>
  <si>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</si>
  <si>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</si>
  <si>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</si>
  <si>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</si>
  <si>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</si>
  <si>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</si>
  <si>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</si>
  <si>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</si>
  <si>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</si>
  <si>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</si>
  <si>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</si>
  <si>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</si>
  <si>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</si>
  <si>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</si>
  <si>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</si>
  <si>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</si>
  <si>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</si>
  <si>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</si>
  <si>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</si>
  <si>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</si>
  <si>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</si>
  <si>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</si>
  <si>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</si>
  <si>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</si>
  <si>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</si>
  <si>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</si>
  <si>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</si>
  <si>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</si>
  <si>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</si>
  <si>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</si>
  <si>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</si>
  <si>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</si>
  <si>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</si>
  <si>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</si>
  <si>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</si>
  <si>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</si>
  <si>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</si>
  <si>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</si>
  <si>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</si>
  <si>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</si>
  <si>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</si>
  <si>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</si>
  <si>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</si>
  <si>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</si>
  <si>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</si>
  <si>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</si>
  <si>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</si>
  <si>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</si>
  <si>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</si>
  <si>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</si>
  <si>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</si>
  <si>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</si>
  <si>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</si>
  <si>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</si>
  <si>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</si>
  <si>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</si>
  <si>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</si>
  <si>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</si>
  <si>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</si>
  <si>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</si>
  <si>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</si>
  <si>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</si>
  <si>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</si>
  <si>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</si>
  <si>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</si>
  <si>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</si>
  <si>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</si>
  <si>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</si>
  <si>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</si>
  <si>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</si>
  <si>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</si>
  <si>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</si>
  <si>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</si>
  <si>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</si>
  <si>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</si>
  <si>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</si>
  <si>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</si>
  <si>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</si>
  <si>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</si>
  <si>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</si>
  <si>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</si>
  <si>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</si>
  <si>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</si>
  <si>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</si>
  <si>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</si>
  <si>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</si>
  <si>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</si>
  <si>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</si>
  <si>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</si>
  <si>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</si>
  <si>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</si>
  <si>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</si>
  <si>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</si>
  <si>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</si>
  <si>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</si>
  <si>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</si>
  <si>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</si>
  <si>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</si>
  <si>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</si>
  <si>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</si>
  <si>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</si>
  <si>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</si>
  <si>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</si>
  <si>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</si>
  <si>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</si>
  <si>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</si>
  <si>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</si>
  <si>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</si>
  <si>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</si>
  <si>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</si>
  <si>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</si>
  <si>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</si>
  <si>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</si>
  <si>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</si>
  <si>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</si>
  <si>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</si>
  <si>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</si>
  <si>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</si>
  <si>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</si>
  <si>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</si>
  <si>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</si>
  <si>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</si>
  <si>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</si>
  <si>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</si>
  <si>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</si>
  <si>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</si>
  <si>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</si>
  <si>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</si>
  <si>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</si>
  <si>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</si>
  <si>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</si>
  <si>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</si>
  <si>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</si>
  <si>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</si>
  <si>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</si>
  <si>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</si>
  <si>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</si>
  <si>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</si>
  <si>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</si>
  <si>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</si>
  <si>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</si>
  <si>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</si>
  <si>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</si>
  <si>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</si>
  <si>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</si>
  <si>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</si>
  <si>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</si>
  <si>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</si>
  <si>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</si>
  <si>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</si>
  <si>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</si>
  <si>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</si>
  <si>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</si>
  <si>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</si>
  <si>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</si>
  <si>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</si>
  <si>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</si>
  <si>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</si>
  <si>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</si>
  <si>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</si>
  <si>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</si>
  <si>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</si>
  <si>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</si>
  <si>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</si>
  <si>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</si>
  <si>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</si>
  <si>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</si>
  <si>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</si>
  <si>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</si>
  <si>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</si>
  <si>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</si>
  <si>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</si>
  <si>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</si>
  <si>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</si>
  <si>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</si>
  <si>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</si>
  <si>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</si>
  <si>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</si>
  <si>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</si>
  <si>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</si>
  <si>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</si>
  <si>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</si>
  <si>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</si>
  <si>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</si>
  <si>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</si>
  <si>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</si>
  <si>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</si>
  <si>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</si>
  <si>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</si>
  <si>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</si>
  <si>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</si>
  <si>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</si>
  <si>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</si>
  <si>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</si>
  <si>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</si>
  <si>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</si>
  <si>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</si>
  <si>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</si>
  <si>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</si>
  <si>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</si>
  <si>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</si>
  <si>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</si>
  <si>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</si>
  <si>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</si>
  <si>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</si>
  <si>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</si>
  <si>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</si>
  <si>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</si>
  <si>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</si>
  <si>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</si>
  <si>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</si>
  <si>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</si>
  <si>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</si>
  <si>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</si>
  <si>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</si>
  <si>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</si>
  <si>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</si>
  <si>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</si>
  <si>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</si>
  <si>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</si>
  <si>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</si>
  <si>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</si>
  <si>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</si>
  <si>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</si>
  <si>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</si>
  <si>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</si>
  <si>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</si>
  <si>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</si>
  <si>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</si>
  <si>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</si>
  <si>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</si>
  <si>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</si>
  <si>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</si>
  <si>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</si>
  <si>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</si>
  <si>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</si>
  <si>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</si>
  <si>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</si>
  <si>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</si>
  <si>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</si>
  <si>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</si>
  <si>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</si>
  <si>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</si>
  <si>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</si>
  <si>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</si>
  <si>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</si>
  <si>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</si>
  <si>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</si>
  <si>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</si>
  <si>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</si>
  <si>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</si>
  <si>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</si>
  <si>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</si>
  <si>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</si>
  <si>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</si>
  <si>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</si>
  <si>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</si>
  <si>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</si>
  <si>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</si>
  <si>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</si>
  <si>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</si>
  <si>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</si>
  <si>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</si>
  <si>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</si>
  <si>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</si>
  <si>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</si>
  <si>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</si>
  <si>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</si>
  <si>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</si>
  <si>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</si>
  <si>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</si>
  <si>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</si>
  <si>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</si>
  <si>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</si>
  <si>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</si>
  <si>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</si>
  <si>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</si>
  <si>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</si>
  <si>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</si>
  <si>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</si>
  <si>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</si>
  <si>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</si>
  <si>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</si>
  <si>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</si>
  <si>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</si>
  <si>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</si>
  <si>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</si>
  <si>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</si>
  <si>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</si>
  <si>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</si>
  <si>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</si>
  <si>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</si>
  <si>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</si>
  <si>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</si>
  <si>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</si>
  <si>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</si>
  <si>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</si>
  <si>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</si>
  <si>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</si>
  <si>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</si>
  <si>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</si>
  <si>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</si>
  <si>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</si>
  <si>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</si>
  <si>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</si>
  <si>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</si>
  <si>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</si>
  <si>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</si>
  <si>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</si>
  <si>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</si>
  <si>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</si>
  <si>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</si>
  <si>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</si>
  <si>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</si>
  <si>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</si>
  <si>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</si>
  <si>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</si>
  <si>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</si>
  <si>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</si>
  <si>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</si>
  <si>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</si>
  <si>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</si>
  <si>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</si>
  <si>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</si>
  <si>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</si>
  <si>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</si>
  <si>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</si>
  <si>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</si>
  <si>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</si>
  <si>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</si>
  <si>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</si>
  <si>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</si>
  <si>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</si>
  <si>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</si>
  <si>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</si>
  <si>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</si>
  <si>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</si>
  <si>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</si>
  <si>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</si>
  <si>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</si>
  <si>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</si>
  <si>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</si>
  <si>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</si>
  <si>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</si>
  <si>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</si>
  <si>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</si>
  <si>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</si>
  <si>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</si>
  <si>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</si>
  <si>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</si>
  <si>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</si>
  <si>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</si>
  <si>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</si>
  <si>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</si>
  <si>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</si>
  <si>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</si>
  <si>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</si>
  <si>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</si>
  <si>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</si>
  <si>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</si>
  <si>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</si>
  <si>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</si>
  <si>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</si>
  <si>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</si>
  <si>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</si>
  <si>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</si>
  <si>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</si>
  <si>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</si>
  <si>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</si>
  <si>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</si>
  <si>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</si>
  <si>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</si>
  <si>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</si>
  <si>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</si>
  <si>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</si>
  <si>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</si>
  <si>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</si>
  <si>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</si>
  <si>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</si>
  <si>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</si>
  <si>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</si>
  <si>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</si>
  <si>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</si>
  <si>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</si>
  <si>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</si>
  <si>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</si>
  <si>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</si>
  <si>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</si>
  <si>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</si>
  <si>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</si>
  <si>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</si>
  <si>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</si>
  <si>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</si>
  <si>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</si>
  <si>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</si>
  <si>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</si>
  <si>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</si>
  <si>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</si>
  <si>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</si>
  <si>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</si>
  <si>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</si>
  <si>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</si>
  <si>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</si>
  <si>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</si>
  <si>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</si>
  <si>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</si>
  <si>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</si>
  <si>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</si>
  <si>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</si>
  <si>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</si>
  <si>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</si>
  <si>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</si>
  <si>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</si>
  <si>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</si>
  <si>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</si>
  <si>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</si>
  <si>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</si>
  <si>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</si>
  <si>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</si>
  <si>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</si>
  <si>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</si>
  <si>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</si>
  <si>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</si>
  <si>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</si>
  <si>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</si>
  <si>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</si>
  <si>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</si>
  <si>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</si>
  <si>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</si>
  <si>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</si>
  <si>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</si>
  <si>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</si>
  <si>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</si>
  <si>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</si>
  <si>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</si>
  <si>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</si>
  <si>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</si>
  <si>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</si>
  <si>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</si>
  <si>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</si>
  <si>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</si>
  <si>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</si>
  <si>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</si>
  <si>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</si>
  <si>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</si>
  <si>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</si>
  <si>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</si>
  <si>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</si>
  <si>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</si>
  <si>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</si>
  <si>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</si>
  <si>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</si>
  <si>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</si>
  <si>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</si>
  <si>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</si>
  <si>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</si>
  <si>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</si>
  <si>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</si>
  <si>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</si>
  <si>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</si>
  <si>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</si>
  <si>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</si>
  <si>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</si>
  <si>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</si>
  <si>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</si>
  <si>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</si>
  <si>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</si>
  <si>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</si>
  <si>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</si>
  <si>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</si>
  <si>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</si>
  <si>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</si>
  <si>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</si>
  <si>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</si>
  <si>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</si>
  <si>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</si>
  <si>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</si>
  <si>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</si>
  <si>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</si>
  <si>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</si>
  <si>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</si>
  <si>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</si>
  <si>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</si>
  <si>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</si>
  <si>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</si>
  <si>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</si>
  <si>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</si>
  <si>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</si>
  <si>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</si>
  <si>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</si>
  <si>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</si>
  <si>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</si>
  <si>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</si>
  <si>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</si>
  <si>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</si>
  <si>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</si>
  <si>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</si>
  <si>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</si>
  <si>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</si>
  <si>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</si>
  <si>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</si>
  <si>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</si>
  <si>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</si>
  <si>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</si>
  <si>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</si>
  <si>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</si>
  <si>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</si>
  <si>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</si>
  <si>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</si>
  <si>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</si>
  <si>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</si>
  <si>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</si>
  <si>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</si>
  <si>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</si>
  <si>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</si>
  <si>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</si>
  <si>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</si>
  <si>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</si>
  <si>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</si>
  <si>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</si>
  <si>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</si>
  <si>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</si>
  <si>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</si>
  <si>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</si>
  <si>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</si>
  <si>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</si>
  <si>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</si>
  <si>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</si>
  <si>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</si>
  <si>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</si>
  <si>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</si>
  <si>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</si>
  <si>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</si>
  <si>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</si>
  <si>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</si>
  <si>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</si>
  <si>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</si>
  <si>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</si>
  <si>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</si>
  <si>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</si>
  <si>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</si>
  <si>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</si>
  <si>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</si>
  <si>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</si>
  <si>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</si>
  <si>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</si>
  <si>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</si>
  <si>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</si>
  <si>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</si>
  <si>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</si>
  <si>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</si>
  <si>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</si>
  <si>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</si>
  <si>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</si>
  <si>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</si>
  <si>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</si>
  <si>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</si>
  <si>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</si>
  <si>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</si>
  <si>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</si>
  <si>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</si>
  <si>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</si>
  <si>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</si>
  <si>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</si>
  <si>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</si>
  <si>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</si>
  <si>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</si>
  <si>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</si>
  <si>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</si>
  <si>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</si>
  <si>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</si>
  <si>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</si>
  <si>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</si>
  <si>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</si>
  <si>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</si>
  <si>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</si>
  <si>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</si>
  <si>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</si>
  <si>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</si>
  <si>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</si>
  <si>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</si>
  <si>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</si>
  <si>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</si>
  <si>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</si>
  <si>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</si>
  <si>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</si>
  <si>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</si>
  <si>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</si>
  <si>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</si>
  <si>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</si>
  <si>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</si>
  <si>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</si>
  <si>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</si>
  <si>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</si>
  <si>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</si>
  <si>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</si>
  <si>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</si>
  <si>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</si>
  <si>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</si>
  <si>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</si>
  <si>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</si>
  <si>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</si>
  <si>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</si>
  <si>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</si>
  <si>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</si>
  <si>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</si>
  <si>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</si>
  <si>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</si>
  <si>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</si>
  <si>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</si>
  <si>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</si>
  <si>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</si>
  <si>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</si>
  <si>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</si>
  <si>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</si>
  <si>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</si>
  <si>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</si>
  <si>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</si>
  <si>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</si>
  <si>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</si>
  <si>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</si>
  <si>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</si>
  <si>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</si>
  <si>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</si>
  <si>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</si>
  <si>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</si>
  <si>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</si>
  <si>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</si>
  <si>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</si>
  <si>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</si>
  <si>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</si>
  <si>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</si>
  <si>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</si>
  <si>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</si>
  <si>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</si>
  <si>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</si>
  <si>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</si>
  <si>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</si>
  <si>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</si>
  <si>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</si>
  <si>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</si>
  <si>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</si>
  <si>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</si>
  <si>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</si>
  <si>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</si>
  <si>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</si>
  <si>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</si>
  <si>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</si>
  <si>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</si>
  <si>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</si>
  <si>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</si>
  <si>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</si>
  <si>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</si>
  <si>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</si>
  <si>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</si>
  <si>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</si>
  <si>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</si>
  <si>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</si>
  <si>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</si>
  <si>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</si>
  <si>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</si>
  <si>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</si>
  <si>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</si>
  <si>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</si>
  <si>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</si>
  <si>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</si>
  <si>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</si>
  <si>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</si>
  <si>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</si>
  <si>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</si>
  <si>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</si>
  <si>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</si>
  <si>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</si>
  <si>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</si>
  <si>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</si>
  <si>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</si>
  <si>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</si>
  <si>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</si>
  <si>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</si>
  <si>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</si>
  <si>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</si>
  <si>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</si>
  <si>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</si>
  <si>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</si>
  <si>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</si>
  <si>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</si>
  <si>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</si>
  <si>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</si>
  <si>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</si>
  <si>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</si>
  <si>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</si>
  <si>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</si>
  <si>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</si>
  <si>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</si>
  <si>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</si>
  <si>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</si>
  <si>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</si>
  <si>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</si>
  <si>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</si>
  <si>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</si>
  <si>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</si>
  <si>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</si>
  <si>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</si>
  <si>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</si>
  <si>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</si>
  <si>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</si>
  <si>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</si>
  <si>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</si>
  <si>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</si>
  <si>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</si>
  <si>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</si>
  <si>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</si>
  <si>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</si>
  <si>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</si>
  <si>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</si>
  <si>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</si>
  <si>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</si>
  <si>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</si>
  <si>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</si>
  <si>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</si>
  <si>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</si>
  <si>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</si>
  <si>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</si>
  <si>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</si>
  <si>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</si>
  <si>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</si>
  <si>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</si>
  <si>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</si>
  <si>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</si>
  <si>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</si>
  <si>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</si>
  <si>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</si>
  <si>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</si>
  <si>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</si>
  <si>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</si>
  <si>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</si>
  <si>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</si>
  <si>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</si>
  <si>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</si>
  <si>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</si>
  <si>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</si>
  <si>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</si>
  <si>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</si>
  <si>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</si>
  <si>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</si>
  <si>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</si>
  <si>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</si>
  <si>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</si>
  <si>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</si>
  <si>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</si>
  <si>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</si>
  <si>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</si>
  <si>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</si>
  <si>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</si>
  <si>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</si>
  <si>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</si>
  <si>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</si>
  <si>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</si>
  <si>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</si>
  <si>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</si>
  <si>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</si>
  <si>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</si>
  <si>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</si>
  <si>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</si>
  <si>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</si>
  <si>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</si>
  <si>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</si>
  <si>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</si>
  <si>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</si>
  <si>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</si>
  <si>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</si>
  <si>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</si>
  <si>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</si>
  <si>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</si>
  <si>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</si>
  <si>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</si>
  <si>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</si>
  <si>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</si>
  <si>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</si>
  <si>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</si>
  <si>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</si>
  <si>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</si>
  <si>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</si>
  <si>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</si>
  <si>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</si>
  <si>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</si>
  <si>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</si>
  <si>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</si>
  <si>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</si>
  <si>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</si>
  <si>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</si>
  <si>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</si>
  <si>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</si>
  <si>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</si>
  <si>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</si>
  <si>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</si>
  <si>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</si>
  <si>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</si>
  <si>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</si>
  <si>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</si>
  <si>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</si>
  <si>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</si>
  <si>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</si>
  <si>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</si>
  <si>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</si>
  <si>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</si>
  <si>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</si>
  <si>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</si>
  <si>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</si>
  <si>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</si>
  <si>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</si>
  <si>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</si>
  <si>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</si>
  <si>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</si>
  <si>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</si>
  <si>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</si>
  <si>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</si>
  <si>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</si>
  <si>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</si>
  <si>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</si>
  <si>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</si>
  <si>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</si>
  <si>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</si>
  <si>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</si>
  <si>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</si>
  <si>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</si>
  <si>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</si>
  <si>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</si>
  <si>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</si>
  <si>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</si>
  <si>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</si>
  <si>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</si>
  <si>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</si>
  <si>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</si>
  <si>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</si>
  <si>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</si>
  <si>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</si>
  <si>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</si>
  <si>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</si>
  <si>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</si>
  <si>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</si>
  <si>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</si>
  <si>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</si>
  <si>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</si>
  <si>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</si>
  <si>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</si>
  <si>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</si>
  <si>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</si>
  <si>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</si>
  <si>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</si>
  <si>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</si>
  <si>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</si>
  <si>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</si>
  <si>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</si>
  <si>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</si>
  <si>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</si>
  <si>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</si>
  <si>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</si>
  <si>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</si>
  <si>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</si>
  <si>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</si>
  <si>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</si>
  <si>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</si>
  <si>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</si>
  <si>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</si>
  <si>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</si>
  <si>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</si>
  <si>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</si>
  <si>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</si>
  <si>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</si>
  <si>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</si>
  <si>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</si>
  <si>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</si>
  <si>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</si>
  <si>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</si>
  <si>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</si>
  <si>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</si>
  <si>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</si>
  <si>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</si>
  <si>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</si>
  <si>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</si>
  <si>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</si>
  <si>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</si>
  <si>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</si>
  <si>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</si>
  <si>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</si>
  <si>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</si>
  <si>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</si>
  <si>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</si>
  <si>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</si>
  <si>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</si>
  <si>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</si>
  <si>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</si>
  <si>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</si>
  <si>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</si>
  <si>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</si>
  <si>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</si>
  <si>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</si>
  <si>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</si>
  <si>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</si>
  <si>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</si>
  <si>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</si>
  <si>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</si>
  <si>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</si>
  <si>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</si>
  <si>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</si>
  <si>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</si>
  <si>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</si>
  <si>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</si>
  <si>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</si>
  <si>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</si>
  <si>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</si>
  <si>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</si>
  <si>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</si>
  <si>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</si>
  <si>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</si>
  <si>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</si>
  <si>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</si>
  <si>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</si>
  <si>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</si>
  <si>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</si>
  <si>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</si>
  <si>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</si>
  <si>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</si>
  <si>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</si>
  <si>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</si>
  <si>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</si>
  <si>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</si>
  <si>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</si>
  <si>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</si>
  <si>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</si>
  <si>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</si>
  <si>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</si>
  <si>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</si>
  <si>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</si>
  <si>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</si>
  <si>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</si>
  <si>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</si>
  <si>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</si>
  <si>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</si>
  <si>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</si>
  <si>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</si>
  <si>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</si>
  <si>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</si>
  <si>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</si>
  <si>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</si>
  <si>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</si>
  <si>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</si>
  <si>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</si>
  <si>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</si>
  <si>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</si>
  <si>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</si>
  <si>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</si>
  <si>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</si>
  <si>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</si>
  <si>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</si>
  <si>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</si>
  <si>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</si>
  <si>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</si>
  <si>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</si>
  <si>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</si>
  <si>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</si>
  <si>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</si>
  <si>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</si>
  <si>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</si>
  <si>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</si>
  <si>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</si>
  <si>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</si>
  <si>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</si>
  <si>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</si>
  <si>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</si>
  <si>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</si>
  <si>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</si>
  <si>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</si>
  <si>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</si>
  <si>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</si>
  <si>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</si>
  <si>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</si>
  <si>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</si>
  <si>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</si>
  <si>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</si>
  <si>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</si>
  <si>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</si>
  <si>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</si>
  <si>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</si>
  <si>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</si>
  <si>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</si>
  <si>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</si>
  <si>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</si>
  <si>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</si>
  <si>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</si>
  <si>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</si>
  <si>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</si>
  <si>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</si>
  <si>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</si>
  <si>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</si>
  <si>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</si>
  <si>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</si>
  <si>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</si>
  <si>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</si>
  <si>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</si>
  <si>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</si>
  <si>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</si>
  <si>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</si>
  <si>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</si>
  <si>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</si>
  <si>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</si>
  <si>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</si>
  <si>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</si>
  <si>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</si>
  <si>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</si>
  <si>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</si>
  <si>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</si>
  <si>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</si>
  <si>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</si>
  <si>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</si>
  <si>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</si>
  <si>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</si>
  <si>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</si>
  <si>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</si>
  <si>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</si>
  <si>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</si>
  <si>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</si>
  <si>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</si>
  <si>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</si>
  <si>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</si>
  <si>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</si>
  <si>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</si>
  <si>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</si>
  <si>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</si>
  <si>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</si>
  <si>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</si>
  <si>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</si>
  <si>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</si>
  <si>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</si>
  <si>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</si>
  <si>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</si>
  <si>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</si>
  <si>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</si>
  <si>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</si>
  <si>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</si>
  <si>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</si>
  <si>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</si>
  <si>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</si>
  <si>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</si>
  <si>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</si>
  <si>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</si>
  <si>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</si>
  <si>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</si>
  <si>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</si>
  <si>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</si>
  <si>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</si>
  <si>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</si>
  <si>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</si>
  <si>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</si>
  <si>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</si>
  <si>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</si>
  <si>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</si>
  <si>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</si>
  <si>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</si>
  <si>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</si>
  <si>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</si>
  <si>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</si>
  <si>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</si>
  <si>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</si>
  <si>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</si>
  <si>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</si>
  <si>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</si>
  <si>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</si>
  <si>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</si>
  <si>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</si>
  <si>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</si>
  <si>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</si>
  <si>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</si>
  <si>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</si>
  <si>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</si>
  <si>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</si>
  <si>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</si>
  <si>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</si>
  <si>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</si>
  <si>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</si>
  <si>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</si>
  <si>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</si>
  <si>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</si>
  <si>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</si>
  <si>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</si>
  <si>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</si>
  <si>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</si>
  <si>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</si>
  <si>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</si>
  <si>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</si>
  <si>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</si>
  <si>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</si>
  <si>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</si>
  <si>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</si>
  <si>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</si>
  <si>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</si>
  <si>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</si>
  <si>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</si>
  <si>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</si>
  <si>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</si>
  <si>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</si>
  <si>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</si>
  <si>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</si>
  <si>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</si>
  <si>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</si>
  <si>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</si>
  <si>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</si>
  <si>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</si>
  <si>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</si>
  <si>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</si>
  <si>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</si>
  <si>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</si>
  <si>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</si>
  <si>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</si>
  <si>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</si>
  <si>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</si>
  <si>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</si>
  <si>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</si>
  <si>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</si>
  <si>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</si>
  <si>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</si>
  <si>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</si>
  <si>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</si>
  <si>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</si>
  <si>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</si>
  <si>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</si>
  <si>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</si>
  <si>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</si>
  <si>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</si>
  <si>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</si>
  <si>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</si>
  <si>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</si>
  <si>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</si>
  <si>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</si>
  <si>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</si>
  <si>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</si>
  <si>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</si>
  <si>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</si>
  <si>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</si>
  <si>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</si>
  <si>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</si>
  <si>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</si>
  <si>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</si>
  <si>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</si>
  <si>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</si>
  <si>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</si>
  <si>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</si>
  <si>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</si>
  <si>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</si>
  <si>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</si>
  <si>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</si>
  <si>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</si>
  <si>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</si>
  <si>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</si>
  <si>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</si>
  <si>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</si>
  <si>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</si>
  <si>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</si>
  <si>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</si>
  <si>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</si>
  <si>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</si>
  <si>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</si>
  <si>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</si>
  <si>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</si>
  <si>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</si>
  <si>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</si>
  <si>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</si>
  <si>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</si>
  <si>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</si>
  <si>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</si>
  <si>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</si>
  <si>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</si>
  <si>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</si>
  <si>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</si>
  <si>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</si>
  <si>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</si>
  <si>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</si>
  <si>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</si>
  <si>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</si>
  <si>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</si>
  <si>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</si>
  <si>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</si>
  <si>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</si>
  <si>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</si>
  <si>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</si>
  <si>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</si>
  <si>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</si>
  <si>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</si>
  <si>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</si>
  <si>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</si>
  <si>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</si>
  <si>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</si>
  <si>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</si>
  <si>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</si>
  <si>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</si>
  <si>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</si>
  <si>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</si>
  <si>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</si>
  <si>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</si>
  <si>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</si>
  <si>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</si>
  <si>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</si>
  <si>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</si>
  <si>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</si>
  <si>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</si>
  <si>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</si>
  <si>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</si>
  <si>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</si>
  <si>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</si>
  <si>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</si>
  <si>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</si>
  <si>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</si>
  <si>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</si>
  <si>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</si>
  <si>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</si>
  <si>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</si>
  <si>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</si>
  <si>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</si>
  <si>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</si>
  <si>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</si>
  <si>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</si>
  <si>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</si>
  <si>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</si>
  <si>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</si>
  <si>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</si>
  <si>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</si>
  <si>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</si>
  <si>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</si>
  <si>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</si>
  <si>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</si>
  <si>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</si>
  <si>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</si>
  <si>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</si>
  <si>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</si>
  <si>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</si>
  <si>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</si>
  <si>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</si>
  <si>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</si>
  <si>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</si>
  <si>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</si>
  <si>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</si>
  <si>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</si>
  <si>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</si>
  <si>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</si>
  <si>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</si>
  <si>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</si>
  <si>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</si>
  <si>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</si>
  <si>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</si>
  <si>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</si>
  <si>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</si>
  <si>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</si>
  <si>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</si>
  <si>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</si>
  <si>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</si>
  <si>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</si>
  <si>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</si>
  <si>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</si>
  <si>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</si>
  <si>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</si>
  <si>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</si>
  <si>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</si>
  <si>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</si>
  <si>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</si>
  <si>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</si>
  <si>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</si>
  <si>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</si>
  <si>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</si>
  <si>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</si>
  <si>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</si>
  <si>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</si>
  <si>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</si>
  <si>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</si>
  <si>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</si>
  <si>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</si>
  <si>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</si>
  <si>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</si>
  <si>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</si>
  <si>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</si>
  <si>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</si>
  <si>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</si>
  <si>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</si>
  <si>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</si>
  <si>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</si>
  <si>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</si>
  <si>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</si>
  <si>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</si>
  <si>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</si>
  <si>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</si>
  <si>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</si>
  <si>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</si>
  <si>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</si>
  <si>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</si>
  <si>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</si>
  <si>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</si>
  <si>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</si>
  <si>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</si>
  <si>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</si>
  <si>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</si>
  <si>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</si>
  <si>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</si>
  <si>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</si>
  <si>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</si>
  <si>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</si>
  <si>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</si>
  <si>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</si>
  <si>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</si>
  <si>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</si>
  <si>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</si>
  <si>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</si>
  <si>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</si>
  <si>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</si>
  <si>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</si>
  <si>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</si>
  <si>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</si>
  <si>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</si>
  <si>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</si>
  <si>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</si>
  <si>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</si>
  <si>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</si>
  <si>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</si>
  <si>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</si>
  <si>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</si>
  <si>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</si>
  <si>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</si>
  <si>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</si>
  <si>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</si>
  <si>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</si>
  <si>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</si>
  <si>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</si>
  <si>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</si>
  <si>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</si>
  <si>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</si>
  <si>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</si>
  <si>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</si>
  <si>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</si>
  <si>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</si>
  <si>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</si>
  <si>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</si>
  <si>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</si>
  <si>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</si>
  <si>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</si>
  <si>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</si>
  <si>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</si>
  <si>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</si>
  <si>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</si>
  <si>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</si>
  <si>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</si>
  <si>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</si>
  <si>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</si>
  <si>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</si>
  <si>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</si>
  <si>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</si>
  <si>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</si>
  <si>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</si>
  <si>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</si>
  <si>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</si>
  <si>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</si>
  <si>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</si>
  <si>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</si>
  <si>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</si>
  <si>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</si>
  <si>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</si>
  <si>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</si>
  <si>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</si>
  <si>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</si>
  <si>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</si>
  <si>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</si>
  <si>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</si>
  <si>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</si>
  <si>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</si>
  <si>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</si>
  <si>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</si>
  <si>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</si>
  <si>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</si>
  <si>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</si>
  <si>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</si>
  <si>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</si>
  <si>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</si>
  <si>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</si>
  <si>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</si>
  <si>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</si>
  <si>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</si>
  <si>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</si>
  <si>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</si>
  <si>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</si>
  <si>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</si>
  <si>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</si>
  <si>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</si>
  <si>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</si>
  <si>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</si>
  <si>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</si>
  <si>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</si>
  <si>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</si>
  <si>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</si>
  <si>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</si>
  <si>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</si>
  <si>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</si>
  <si>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</si>
  <si>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</si>
  <si>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</si>
  <si>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</si>
  <si>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</si>
  <si>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</si>
  <si>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</si>
  <si>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</si>
  <si>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</si>
  <si>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</si>
  <si>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</si>
  <si>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</si>
  <si>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</si>
  <si>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</si>
  <si>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</si>
  <si>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</si>
  <si>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</si>
  <si>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</si>
  <si>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</si>
  <si>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</si>
  <si>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</si>
  <si>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</si>
  <si>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</si>
  <si>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</si>
  <si>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</si>
  <si>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</si>
  <si>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</si>
  <si>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</si>
  <si>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</si>
  <si>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</si>
  <si>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</si>
  <si>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</si>
  <si>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</si>
  <si>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</si>
  <si>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</si>
  <si>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</si>
  <si>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</si>
  <si>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</si>
  <si>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</si>
  <si>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</si>
  <si>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</si>
  <si>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</si>
  <si>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</si>
  <si>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</si>
  <si>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</si>
  <si>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</si>
  <si>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</si>
  <si>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</si>
  <si>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</si>
  <si>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</si>
  <si>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</si>
  <si>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</si>
  <si>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</si>
  <si>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</si>
  <si>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</si>
  <si>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</si>
  <si>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</si>
  <si>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</si>
  <si>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</si>
  <si>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</si>
  <si>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</si>
  <si>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</si>
  <si>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</si>
  <si>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</si>
  <si>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</si>
  <si>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</si>
  <si>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</si>
  <si>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</si>
  <si>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</si>
  <si>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</si>
  <si>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</si>
  <si>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</si>
  <si>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</si>
  <si>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</si>
  <si>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</si>
  <si>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</si>
  <si>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</si>
  <si>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</si>
  <si>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</si>
  <si>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</si>
  <si>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</si>
  <si>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</si>
  <si>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</si>
  <si>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</si>
  <si>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</si>
  <si>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</si>
  <si>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</si>
  <si>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</si>
  <si>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</si>
  <si>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</si>
  <si>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</si>
  <si>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</si>
  <si>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</si>
  <si>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</si>
  <si>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</si>
  <si>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</si>
  <si>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</si>
  <si>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</si>
  <si>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</si>
  <si>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</si>
  <si>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</si>
  <si>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</si>
  <si>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</si>
  <si>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</si>
  <si>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</si>
  <si>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</si>
  <si>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</si>
  <si>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</si>
  <si>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</si>
  <si>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</si>
  <si>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</si>
  <si>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</si>
  <si>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</si>
  <si>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</si>
  <si>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</si>
  <si>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</si>
  <si>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</si>
  <si>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</si>
  <si>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</si>
  <si>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</si>
  <si>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</si>
  <si>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</si>
  <si>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</si>
  <si>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</si>
  <si>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</si>
  <si>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</si>
  <si>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</si>
  <si>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</si>
  <si>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</si>
  <si>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</si>
  <si>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</si>
  <si>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</si>
  <si>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</si>
  <si>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</si>
  <si>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</si>
  <si>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</si>
  <si>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</si>
  <si>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</si>
  <si>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</si>
  <si>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</si>
  <si>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</si>
  <si>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</si>
  <si>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</si>
  <si>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</si>
  <si>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</si>
  <si>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</si>
  <si>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</si>
  <si>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</si>
  <si>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</si>
  <si>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</si>
  <si>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</si>
  <si>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</si>
  <si>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</si>
  <si>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</si>
  <si>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</si>
  <si>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</si>
  <si>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</si>
  <si>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</si>
  <si>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</si>
  <si>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</si>
  <si>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</si>
  <si>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</si>
  <si>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</si>
  <si>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</si>
  <si>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</si>
  <si>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</si>
  <si>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</si>
  <si>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</si>
  <si>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</si>
  <si>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</si>
  <si>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</si>
  <si>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</si>
  <si>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</si>
  <si>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</si>
  <si>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</si>
  <si>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</si>
  <si>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</si>
  <si>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</si>
  <si>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</si>
  <si>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</si>
  <si>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</si>
  <si>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</si>
  <si>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</si>
  <si>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</si>
  <si>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</si>
  <si>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</si>
  <si>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</si>
  <si>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</si>
  <si>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</si>
  <si>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</si>
  <si>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</si>
  <si>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</si>
  <si>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</si>
  <si>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</si>
  <si>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</si>
  <si>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</si>
  <si>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</si>
  <si>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</si>
  <si>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</si>
  <si>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</si>
  <si>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</si>
  <si>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</si>
  <si>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</si>
  <si>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</si>
  <si>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</si>
  <si>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</si>
  <si>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</si>
  <si>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</si>
  <si>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</si>
  <si>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</si>
  <si>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</si>
  <si>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</si>
  <si>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</si>
  <si>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</si>
  <si>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</si>
  <si>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</si>
  <si>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</si>
  <si>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</si>
  <si>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</si>
  <si>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</si>
  <si>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</si>
  <si>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</si>
  <si>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</si>
  <si>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</si>
  <si>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</si>
  <si>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</si>
  <si>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</si>
  <si>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</si>
  <si>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</si>
  <si>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</si>
  <si>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</si>
  <si>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</si>
  <si>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</si>
  <si>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</si>
  <si>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</si>
  <si>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</si>
  <si>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</si>
  <si>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</si>
  <si>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</si>
  <si>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</si>
  <si>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</si>
  <si>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</si>
  <si>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</si>
  <si>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</si>
  <si>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</si>
  <si>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</si>
  <si>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</si>
  <si>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</si>
  <si>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</si>
  <si>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</si>
  <si>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</si>
  <si>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</si>
  <si>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</si>
  <si>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</si>
  <si>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</si>
  <si>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</si>
  <si>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</si>
  <si>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</si>
  <si>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</si>
  <si>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</si>
  <si>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</si>
  <si>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</si>
  <si>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</si>
  <si>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</si>
  <si>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</si>
  <si>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</si>
  <si>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</si>
  <si>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</si>
  <si>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</si>
  <si>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</si>
  <si>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</si>
  <si>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</si>
  <si>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</si>
  <si>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</si>
  <si>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</si>
  <si>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</si>
  <si>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</si>
  <si>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</si>
  <si>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</si>
  <si>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</si>
  <si>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</si>
  <si>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</si>
  <si>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</si>
  <si>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</si>
  <si>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</si>
  <si>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</si>
  <si>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</si>
  <si>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</si>
  <si>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</si>
  <si>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</si>
  <si>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</si>
  <si>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</si>
  <si>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</si>
  <si>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</si>
  <si>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</si>
  <si>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</si>
  <si>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</si>
  <si>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</si>
  <si>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</si>
  <si>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</si>
  <si>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</si>
  <si>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</si>
  <si>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</si>
  <si>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</si>
  <si>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</si>
  <si>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</si>
  <si>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</si>
  <si>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</si>
  <si>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</si>
  <si>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</si>
  <si>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</si>
  <si>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</si>
  <si>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</si>
  <si>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</si>
  <si>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</si>
  <si>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</si>
  <si>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</si>
  <si>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</si>
  <si>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</si>
  <si>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</si>
  <si>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</si>
  <si>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</si>
  <si>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</si>
  <si>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</si>
  <si>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</si>
  <si>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</si>
  <si>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</si>
  <si>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</si>
  <si>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</si>
  <si>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</si>
  <si>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</si>
  <si>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</si>
  <si>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</si>
  <si>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</si>
  <si>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</si>
  <si>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</si>
  <si>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</si>
  <si>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</si>
  <si>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</si>
  <si>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</si>
  <si>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</si>
  <si>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</si>
  <si>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</si>
  <si>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</si>
  <si>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</si>
  <si>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</si>
  <si>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</si>
  <si>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</si>
  <si>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</si>
  <si>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</si>
  <si>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</si>
  <si>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</si>
  <si>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</si>
  <si>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</si>
  <si>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</si>
  <si>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</si>
  <si>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</si>
  <si>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</si>
  <si>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</si>
  <si>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</si>
  <si>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</si>
  <si>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</si>
  <si>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</si>
  <si>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</si>
  <si>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</si>
  <si>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</si>
  <si>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</si>
  <si>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</si>
  <si>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</si>
  <si>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</si>
  <si>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</si>
  <si>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</si>
  <si>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</si>
  <si>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</si>
  <si>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</si>
  <si>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</si>
  <si>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</si>
  <si>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</si>
  <si>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</si>
  <si>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</si>
  <si>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</si>
  <si>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</si>
  <si>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</si>
  <si>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</si>
  <si>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</si>
  <si>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</si>
  <si>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</si>
  <si>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</si>
  <si>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</si>
  <si>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</si>
  <si>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</si>
  <si>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</si>
  <si>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</si>
  <si>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</si>
  <si>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</si>
  <si>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</si>
  <si>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</si>
  <si>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</si>
  <si>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</si>
  <si>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</si>
  <si>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</si>
  <si>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</si>
  <si>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</si>
  <si>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</si>
  <si>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</si>
  <si>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</si>
  <si>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</si>
  <si>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</si>
  <si>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</si>
  <si>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</si>
  <si>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</si>
  <si>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</si>
  <si>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</si>
  <si>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</si>
  <si>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</si>
  <si>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</si>
  <si>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</si>
  <si>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</si>
  <si>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</si>
  <si>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</si>
  <si>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</si>
  <si>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</si>
  <si>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</si>
  <si>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</si>
  <si>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</si>
  <si>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</si>
  <si>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</si>
  <si>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</si>
  <si>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</si>
  <si>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</si>
  <si>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</si>
  <si>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</si>
  <si>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</si>
  <si>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</si>
  <si>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</si>
  <si>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</si>
  <si>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</si>
  <si>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</si>
  <si>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</si>
  <si>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</si>
  <si>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</si>
  <si>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</si>
  <si>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</si>
  <si>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</si>
  <si>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</si>
  <si>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</si>
  <si>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</si>
  <si>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</si>
  <si>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</si>
  <si>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</si>
  <si>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</si>
  <si>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</si>
  <si>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</si>
  <si>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</si>
  <si>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</si>
  <si>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</si>
  <si>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</si>
  <si>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</si>
  <si>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</si>
  <si>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</si>
  <si>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</si>
  <si>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</si>
  <si>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</si>
  <si>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</si>
  <si>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</si>
  <si>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</si>
  <si>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</si>
  <si>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</si>
  <si>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</si>
  <si>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</si>
  <si>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</si>
  <si>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</si>
  <si>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</si>
  <si>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</si>
  <si>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</si>
  <si>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</si>
  <si>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</si>
  <si>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</si>
  <si>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</si>
  <si>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</si>
  <si>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</si>
  <si>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</si>
  <si>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</si>
  <si>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</si>
  <si>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</si>
  <si>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</si>
  <si>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</si>
  <si>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</si>
  <si>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</si>
  <si>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</si>
  <si>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</si>
  <si>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</si>
  <si>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</si>
  <si>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</si>
  <si>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</si>
  <si>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</si>
  <si>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</si>
  <si>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</si>
  <si>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</si>
  <si>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</si>
  <si>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</si>
  <si>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</si>
  <si>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</si>
  <si>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</si>
  <si>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</si>
  <si>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</si>
  <si>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</si>
  <si>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</si>
  <si>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</si>
  <si>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</si>
  <si>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</si>
  <si>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</si>
  <si>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</si>
  <si>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</si>
  <si>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</si>
  <si>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</si>
  <si>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</si>
  <si>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</si>
  <si>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</si>
  <si>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</si>
  <si>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</si>
  <si>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</si>
  <si>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</si>
  <si>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</si>
  <si>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</si>
  <si>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</si>
  <si>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</si>
  <si>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</si>
  <si>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</si>
  <si>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</si>
  <si>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</si>
  <si>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</si>
  <si>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</si>
  <si>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</si>
  <si>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</si>
  <si>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</si>
  <si>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</si>
  <si>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</si>
  <si>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</si>
  <si>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</si>
  <si>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</si>
  <si>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</si>
  <si>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</si>
  <si>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</si>
  <si>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</si>
  <si>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</si>
  <si>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</si>
  <si>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</si>
  <si>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</si>
  <si>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</si>
  <si>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</si>
  <si>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</si>
  <si>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</si>
  <si>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</si>
  <si>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</si>
  <si>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</si>
  <si>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</si>
  <si>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</si>
  <si>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</si>
  <si>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</si>
  <si>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</si>
  <si>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</si>
  <si>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</si>
  <si>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</si>
  <si>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</si>
  <si>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</si>
  <si>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</si>
  <si>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</si>
  <si>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</si>
  <si>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</si>
  <si>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</si>
  <si>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</si>
  <si>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</si>
  <si>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</si>
  <si>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</si>
  <si>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</si>
  <si>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</si>
  <si>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</si>
  <si>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</si>
  <si>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</si>
  <si>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</si>
  <si>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</si>
  <si>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</si>
  <si>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</si>
  <si>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</si>
  <si>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</si>
  <si>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</si>
  <si>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</si>
  <si>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</si>
  <si>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</si>
  <si>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</si>
  <si>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</si>
  <si>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</si>
  <si>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</si>
  <si>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</si>
  <si>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</si>
  <si>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</si>
  <si>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</si>
  <si>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</si>
  <si>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</si>
  <si>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</si>
  <si>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</si>
  <si>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</si>
  <si>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</si>
  <si>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</si>
  <si>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</si>
  <si>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</si>
  <si>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</si>
  <si>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</si>
  <si>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</si>
  <si>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</si>
  <si>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</si>
  <si>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</si>
  <si>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</si>
  <si>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</si>
  <si>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</si>
  <si>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</si>
  <si>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</si>
  <si>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</si>
  <si>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</si>
  <si>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</si>
  <si>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</si>
  <si>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</si>
  <si>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</si>
  <si>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</si>
  <si>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</si>
  <si>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</si>
  <si>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</si>
  <si>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</si>
  <si>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</si>
  <si>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</si>
  <si>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</si>
  <si>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</si>
  <si>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</si>
  <si>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</si>
  <si>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</si>
  <si>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</si>
  <si>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</si>
  <si>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</si>
  <si>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</si>
  <si>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</si>
  <si>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</si>
  <si>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</si>
  <si>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</si>
  <si>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</si>
  <si>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</si>
  <si>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</si>
  <si>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</si>
  <si>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</si>
  <si>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</si>
  <si>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</si>
  <si>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</si>
  <si>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</si>
  <si>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</si>
  <si>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</si>
  <si>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</si>
  <si>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</si>
  <si>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</si>
  <si>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</si>
  <si>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</si>
  <si>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</si>
  <si>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</si>
  <si>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</si>
  <si>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</si>
  <si>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</si>
  <si>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</si>
  <si>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</si>
  <si>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</si>
  <si>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</si>
  <si>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</si>
  <si>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</si>
  <si>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</si>
  <si>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</si>
  <si>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</si>
  <si>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</si>
  <si>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</si>
  <si>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</si>
  <si>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</si>
  <si>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</si>
  <si>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</si>
  <si>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</si>
  <si>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</si>
  <si>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</si>
  <si>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</si>
  <si>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</si>
  <si>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</si>
  <si>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</si>
  <si>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</si>
  <si>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</si>
  <si>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</si>
  <si>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</si>
  <si>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</si>
  <si>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</si>
  <si>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</si>
  <si>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</si>
  <si>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</si>
  <si>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</si>
  <si>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</si>
  <si>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</si>
  <si>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</si>
  <si>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</si>
  <si>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</si>
  <si>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</si>
  <si>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</si>
  <si>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</si>
  <si>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</si>
  <si>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</si>
  <si>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</si>
  <si>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</si>
  <si>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</si>
  <si>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</si>
  <si>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</si>
  <si>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</si>
  <si>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</si>
  <si>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</si>
  <si>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</si>
  <si>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</si>
  <si>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</si>
  <si>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</si>
  <si>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</si>
  <si>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</si>
  <si>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</si>
  <si>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</si>
  <si>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</si>
  <si>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</si>
  <si>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</si>
  <si>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</si>
  <si>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</si>
  <si>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</si>
  <si>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</si>
  <si>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</si>
  <si>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</si>
  <si>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</si>
  <si>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</si>
  <si>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</si>
  <si>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</si>
  <si>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</si>
  <si>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</si>
  <si>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</si>
  <si>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</si>
  <si>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</si>
  <si>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</si>
  <si>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</si>
  <si>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</si>
  <si>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</si>
  <si>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</si>
  <si>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</si>
  <si>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</si>
  <si>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</si>
  <si>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</si>
  <si>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</si>
  <si>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</si>
  <si>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</si>
  <si>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</si>
  <si>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</si>
  <si>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</si>
  <si>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</si>
  <si>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</si>
  <si>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</si>
  <si>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</si>
  <si>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</si>
  <si>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</si>
  <si>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</si>
  <si>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</si>
  <si>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</si>
  <si>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</si>
  <si>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</si>
  <si>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</si>
  <si>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</si>
  <si>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</si>
  <si>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</si>
  <si>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</si>
  <si>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</si>
  <si>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</si>
  <si>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</si>
  <si>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</si>
  <si>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</si>
  <si>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</si>
  <si>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</si>
  <si>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</si>
  <si>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</si>
  <si>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</si>
  <si>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</si>
  <si>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</si>
  <si>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</si>
  <si>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</si>
  <si>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</si>
  <si>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</si>
  <si>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</si>
  <si>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</si>
  <si>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</si>
  <si>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</si>
  <si>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</si>
  <si>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</si>
  <si>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</si>
  <si>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</si>
  <si>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</si>
  <si>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</si>
  <si>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</si>
  <si>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</si>
  <si>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</si>
  <si>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</si>
  <si>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</si>
  <si>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</si>
  <si>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</si>
  <si>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</si>
  <si>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</si>
  <si>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</si>
  <si>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</si>
  <si>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</si>
  <si>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</si>
  <si>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</si>
  <si>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</si>
  <si>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</si>
  <si>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</si>
  <si>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</si>
  <si>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</si>
  <si>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</si>
  <si>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</si>
  <si>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</si>
  <si>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</si>
  <si>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</si>
  <si>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</si>
  <si>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</si>
  <si>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</si>
  <si>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</si>
  <si>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</si>
  <si>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</si>
  <si>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</si>
  <si>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</si>
  <si>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</si>
  <si>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</si>
  <si>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</si>
  <si>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</si>
  <si>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</si>
  <si>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</si>
  <si>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</si>
  <si>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</si>
  <si>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</si>
  <si>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</si>
  <si>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</si>
  <si>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</si>
  <si>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</si>
  <si>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</si>
  <si>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</si>
  <si>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</si>
  <si>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</si>
  <si>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</si>
  <si>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</si>
  <si>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</si>
  <si>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</si>
  <si>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</si>
  <si>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</si>
  <si>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</si>
  <si>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</si>
  <si>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</si>
  <si>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</si>
  <si>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</si>
  <si>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</si>
  <si>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</si>
  <si>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</si>
  <si>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</si>
  <si>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</si>
  <si>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</si>
  <si>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</si>
  <si>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</si>
  <si>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</si>
  <si>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</si>
  <si>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</si>
  <si>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</si>
  <si>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</si>
  <si>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</si>
  <si>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</si>
  <si>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</si>
  <si>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</si>
  <si>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</si>
  <si>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</si>
  <si>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</si>
  <si>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</si>
  <si>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</si>
  <si>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</si>
  <si>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</si>
  <si>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</si>
  <si>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</si>
  <si>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</si>
  <si>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</si>
  <si>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</si>
  <si>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</si>
  <si>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</si>
  <si>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</si>
  <si>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</si>
  <si>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</si>
  <si>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</si>
  <si>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</si>
  <si>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</si>
  <si>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</si>
  <si>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</si>
  <si>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</si>
  <si>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</si>
  <si>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</si>
  <si>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</si>
  <si>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</si>
  <si>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</si>
  <si>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</si>
  <si>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</si>
  <si>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</si>
  <si>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</si>
  <si>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</si>
  <si>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</si>
  <si>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</si>
  <si>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</si>
  <si>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</si>
  <si>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</si>
  <si>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</si>
  <si>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</si>
  <si>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</si>
  <si>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</si>
  <si>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</si>
  <si>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</si>
  <si>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</si>
  <si>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</si>
  <si>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</si>
  <si>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</si>
  <si>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</si>
  <si>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</si>
  <si>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</si>
  <si>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</si>
  <si>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</si>
  <si>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</si>
  <si>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</si>
  <si>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</si>
  <si>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</si>
  <si>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</si>
  <si>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</si>
  <si>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</si>
  <si>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</si>
  <si>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</si>
  <si>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</si>
  <si>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</si>
  <si>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</si>
  <si>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</si>
  <si>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</si>
  <si>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</si>
  <si>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</si>
  <si>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</si>
  <si>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</si>
  <si>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</si>
  <si>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</si>
  <si>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</si>
  <si>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</si>
  <si>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</si>
  <si>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</si>
  <si>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</si>
  <si>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</si>
  <si>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</si>
  <si>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</si>
  <si>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</si>
  <si>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</si>
  <si>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</si>
  <si>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</si>
  <si>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</si>
  <si>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</si>
  <si>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</si>
  <si>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</si>
  <si>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</si>
  <si>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</si>
  <si>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</si>
  <si>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</si>
  <si>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</si>
  <si>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</si>
  <si>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</si>
  <si>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</si>
  <si>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</si>
  <si>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</si>
  <si>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</si>
  <si>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</si>
  <si>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</si>
  <si>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</si>
  <si>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</si>
  <si>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</si>
  <si>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</si>
  <si>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</si>
  <si>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</si>
  <si>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</si>
  <si>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</si>
  <si>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</si>
  <si>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</si>
  <si>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</si>
  <si>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</si>
  <si>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</si>
  <si>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</si>
  <si>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</si>
  <si>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</si>
  <si>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</si>
  <si>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</si>
  <si>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</si>
  <si>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</si>
  <si>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</si>
  <si>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</si>
  <si>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</si>
  <si>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</si>
  <si>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</si>
  <si>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</si>
  <si>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</si>
  <si>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</si>
  <si>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</si>
  <si>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</si>
  <si>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</si>
  <si>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</si>
  <si>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</si>
  <si>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</si>
  <si>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</si>
  <si>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</si>
  <si>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</si>
  <si>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</si>
  <si>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</si>
  <si>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</si>
  <si>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</si>
  <si>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</si>
  <si>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</si>
  <si>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</si>
  <si>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</si>
  <si>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</si>
  <si>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</si>
  <si>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</si>
  <si>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</si>
  <si>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</si>
  <si>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</si>
  <si>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</si>
  <si>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</si>
  <si>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</si>
  <si>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</si>
  <si>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</si>
  <si>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</si>
  <si>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</si>
  <si>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</si>
  <si>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</si>
  <si>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</si>
  <si>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</si>
  <si>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</si>
  <si>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</si>
  <si>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</si>
  <si>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</si>
  <si>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</si>
  <si>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</si>
  <si>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</si>
  <si>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</si>
  <si>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</si>
  <si>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</si>
  <si>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</si>
  <si>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</si>
  <si>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</si>
  <si>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</si>
  <si>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</si>
  <si>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</si>
  <si>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</si>
  <si>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</si>
  <si>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</si>
  <si>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</si>
  <si>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</si>
  <si>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</si>
  <si>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</si>
  <si>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</si>
  <si>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</si>
  <si>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</si>
  <si>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</si>
  <si>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</si>
  <si>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</si>
  <si>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</si>
  <si>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</si>
  <si>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</si>
  <si>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</si>
  <si>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</si>
  <si>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</si>
  <si>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</si>
  <si>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</si>
  <si>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</si>
  <si>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</si>
  <si>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</si>
  <si>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</si>
  <si>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</si>
  <si>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</si>
  <si>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</si>
  <si>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</si>
  <si>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</si>
  <si>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</si>
  <si>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</si>
  <si>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</si>
  <si>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</si>
  <si>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</si>
  <si>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</si>
  <si>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</si>
  <si>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</si>
  <si>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</si>
  <si>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</si>
  <si>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</si>
  <si>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</si>
  <si>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</si>
  <si>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</si>
  <si>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</si>
  <si>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</si>
  <si>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</si>
  <si>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</si>
  <si>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</si>
  <si>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</si>
  <si>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</si>
  <si>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</si>
  <si>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</si>
  <si>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</si>
  <si>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</si>
  <si>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</si>
  <si>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</si>
  <si>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</si>
  <si>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</si>
  <si>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</si>
  <si>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</si>
  <si>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</si>
  <si>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</si>
  <si>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</si>
  <si>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</si>
  <si>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</si>
  <si>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</si>
  <si>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</si>
  <si>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</si>
  <si>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</si>
  <si>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</si>
  <si>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</si>
  <si>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</si>
  <si>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</si>
  <si>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</si>
  <si>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</si>
  <si>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</si>
  <si>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</si>
  <si>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</si>
  <si>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</si>
  <si>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</si>
  <si>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</si>
  <si>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</si>
  <si>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</si>
  <si>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</si>
  <si>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</si>
  <si>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</si>
  <si>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</si>
  <si>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</si>
  <si>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</si>
  <si>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</si>
  <si>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</si>
  <si>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</si>
  <si>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</si>
  <si>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</si>
  <si>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</si>
  <si>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</si>
  <si>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</si>
  <si>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</si>
  <si>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</si>
  <si>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</si>
  <si>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</si>
  <si>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</si>
  <si>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</si>
  <si>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</si>
  <si>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</si>
  <si>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</si>
  <si>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</si>
  <si>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</si>
  <si>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</si>
  <si>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</si>
  <si>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</si>
  <si>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</si>
  <si>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</si>
  <si>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</si>
  <si>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</si>
  <si>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</si>
  <si>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</si>
  <si>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</si>
  <si>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</si>
  <si>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</si>
  <si>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</si>
  <si>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</si>
  <si>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</si>
  <si>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</si>
  <si>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</si>
  <si>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</si>
  <si>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</si>
  <si>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</si>
  <si>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</si>
  <si>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</si>
  <si>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</si>
  <si>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</si>
  <si>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</si>
  <si>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</si>
  <si>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</si>
  <si>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</si>
  <si>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</si>
  <si>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</si>
  <si>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</si>
  <si>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</si>
  <si>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</si>
  <si>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</si>
  <si>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</si>
  <si>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</si>
  <si>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</si>
  <si>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</si>
  <si>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</si>
  <si>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</si>
  <si>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</si>
  <si>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</si>
  <si>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</si>
  <si>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</si>
  <si>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</si>
  <si>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</si>
  <si>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</si>
  <si>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</si>
  <si>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</si>
  <si>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</si>
  <si>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</si>
  <si>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</si>
  <si>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</si>
  <si>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</si>
  <si>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</si>
  <si>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</si>
  <si>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</si>
  <si>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</si>
  <si>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</si>
  <si>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</si>
  <si>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</si>
  <si>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</si>
  <si>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</si>
  <si>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</si>
  <si>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</si>
  <si>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</si>
  <si>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</si>
  <si>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</si>
  <si>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</si>
  <si>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</si>
  <si>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</si>
  <si>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</si>
  <si>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</si>
  <si>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</si>
  <si>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</si>
  <si>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</si>
  <si>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</si>
  <si>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</si>
  <si>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</si>
  <si>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</si>
  <si>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</si>
  <si>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</si>
  <si>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</si>
  <si>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</si>
  <si>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</si>
  <si>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</si>
  <si>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</si>
  <si>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</si>
  <si>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</si>
  <si>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</si>
  <si>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</si>
  <si>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</si>
  <si>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</si>
  <si>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</si>
  <si>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</si>
  <si>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</si>
  <si>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</si>
  <si>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</si>
  <si>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</si>
  <si>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</si>
  <si>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</si>
  <si>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</si>
  <si>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</si>
  <si>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</si>
  <si>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</si>
  <si>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</si>
  <si>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</si>
  <si>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</si>
  <si>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</si>
  <si>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</si>
  <si>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</si>
  <si>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</si>
  <si>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</si>
  <si>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</si>
  <si>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</si>
  <si>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</si>
  <si>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</si>
  <si>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</si>
  <si>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</si>
  <si>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</si>
  <si>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</si>
  <si>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</si>
  <si>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</si>
  <si>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</si>
  <si>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</si>
  <si>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</si>
  <si>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</si>
  <si>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</si>
  <si>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</si>
  <si>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</si>
  <si>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</si>
  <si>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</si>
  <si>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</si>
  <si>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</si>
  <si>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</si>
  <si>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</si>
  <si>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</si>
  <si>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</si>
  <si>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</si>
  <si>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</si>
  <si>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</si>
  <si>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</si>
  <si>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</si>
  <si>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</si>
  <si>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</si>
  <si>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</si>
  <si>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</si>
  <si>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</si>
  <si>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</si>
  <si>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</si>
  <si>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</si>
  <si>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</si>
  <si>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</si>
  <si>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</si>
  <si>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</si>
  <si>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</si>
  <si>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</si>
  <si>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</si>
  <si>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</si>
  <si>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</si>
  <si>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</si>
  <si>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</si>
  <si>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</si>
  <si>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</si>
  <si>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</si>
  <si>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</si>
  <si>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</si>
  <si>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</si>
  <si>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</si>
  <si>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</si>
  <si>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</si>
  <si>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</si>
  <si>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</si>
  <si>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</si>
  <si>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</si>
  <si>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</si>
  <si>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</si>
  <si>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</si>
  <si>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</si>
  <si>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</si>
  <si>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</si>
  <si>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</si>
  <si>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</si>
  <si>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</si>
  <si>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</si>
  <si>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</si>
  <si>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</si>
  <si>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</si>
  <si>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</si>
  <si>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</si>
  <si>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</si>
  <si>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</si>
  <si>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</si>
  <si>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</si>
  <si>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</si>
  <si>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</si>
  <si>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</si>
  <si>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</si>
  <si>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</si>
  <si>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</si>
  <si>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</si>
  <si>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</si>
  <si>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</si>
  <si>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</si>
  <si>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</si>
  <si>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</si>
  <si>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</si>
  <si>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</si>
  <si>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</si>
  <si>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</si>
  <si>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</si>
  <si>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</si>
  <si>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</si>
  <si>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</si>
  <si>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</si>
  <si>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</si>
  <si>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</si>
  <si>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</si>
  <si>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</si>
  <si>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</si>
  <si>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</si>
  <si>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</si>
  <si>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</si>
  <si>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</si>
  <si>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</si>
  <si>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</si>
  <si>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</si>
  <si>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</si>
  <si>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</si>
  <si>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</si>
  <si>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</si>
  <si>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</si>
  <si>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</si>
  <si>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</si>
  <si>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</si>
  <si>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</si>
  <si>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</si>
  <si>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</si>
  <si>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</si>
  <si>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</si>
  <si>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</si>
  <si>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</si>
  <si>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</si>
  <si>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</si>
  <si>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</si>
  <si>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</si>
  <si>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</si>
  <si>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</si>
  <si>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</si>
  <si>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</si>
  <si>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</si>
  <si>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</si>
  <si>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</si>
  <si>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</si>
  <si>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</si>
  <si>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</si>
  <si>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</si>
  <si>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</si>
  <si>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</si>
  <si>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</si>
  <si>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</si>
  <si>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</si>
  <si>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</si>
  <si>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</si>
  <si>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</si>
  <si>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</si>
  <si>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</si>
  <si>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</si>
  <si>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</si>
  <si>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</si>
  <si>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</si>
  <si>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</si>
  <si>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</si>
  <si>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</si>
  <si>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</si>
  <si>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</si>
  <si>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</si>
  <si>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</si>
  <si>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</si>
  <si>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</si>
  <si>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</si>
  <si>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</si>
  <si>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</si>
  <si>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</si>
  <si>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</si>
  <si>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</si>
  <si>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</si>
  <si>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</si>
  <si>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</si>
  <si>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</si>
  <si>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</si>
  <si>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</si>
  <si>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</si>
  <si>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</si>
  <si>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</si>
  <si>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</si>
  <si>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</si>
  <si>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</si>
  <si>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</si>
  <si>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</si>
  <si>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</si>
  <si>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</si>
  <si>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</si>
  <si>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</si>
  <si>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</si>
  <si>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</si>
  <si>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</si>
  <si>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</si>
  <si>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</si>
  <si>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</si>
  <si>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</si>
  <si>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</si>
  <si>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</si>
  <si>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</si>
  <si>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</si>
  <si>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</si>
  <si>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</si>
  <si>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</si>
  <si>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</si>
  <si>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</si>
  <si>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</si>
  <si>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</si>
  <si>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</si>
  <si>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</si>
  <si>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</si>
  <si>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</si>
  <si>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</si>
  <si>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</si>
  <si>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</si>
  <si>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</si>
  <si>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</si>
  <si>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</si>
  <si>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</si>
  <si>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</si>
  <si>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</si>
  <si>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</si>
  <si>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</si>
  <si>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</si>
  <si>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</si>
  <si>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</si>
  <si>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</si>
  <si>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</si>
  <si>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</si>
  <si>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</si>
  <si>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</si>
  <si>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</si>
  <si>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</si>
  <si>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</si>
  <si>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</si>
  <si>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</si>
  <si>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</si>
  <si>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</si>
  <si>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</si>
  <si>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</si>
  <si>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</si>
  <si>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</si>
  <si>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</si>
  <si>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</si>
  <si>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</si>
  <si>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</si>
  <si>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</si>
  <si>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</si>
  <si>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</si>
  <si>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</si>
  <si>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</si>
  <si>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</si>
  <si>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</si>
  <si>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</si>
  <si>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</si>
  <si>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</si>
  <si>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</si>
  <si>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</si>
  <si>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</si>
  <si>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</si>
  <si>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</si>
  <si>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</si>
  <si>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</si>
  <si>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</si>
  <si>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</si>
  <si>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</si>
  <si>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</si>
  <si>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</si>
  <si>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</si>
  <si>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</si>
  <si>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</si>
  <si>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</si>
  <si>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</si>
  <si>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</si>
  <si>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</si>
  <si>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</si>
  <si>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</si>
  <si>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</si>
  <si>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</si>
  <si>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</si>
  <si>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</si>
  <si>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</si>
  <si>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</si>
  <si>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</si>
  <si>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</si>
  <si>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</si>
  <si>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</si>
  <si>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</si>
  <si>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</si>
  <si>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</si>
  <si>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</si>
  <si>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</si>
  <si>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</si>
  <si>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</si>
  <si>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</si>
  <si>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</si>
  <si>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</si>
  <si>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</si>
  <si>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</si>
  <si>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</si>
  <si>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</si>
  <si>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</si>
  <si>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</si>
  <si>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</si>
  <si>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</si>
  <si>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</si>
  <si>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</si>
  <si>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</si>
  <si>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</si>
  <si>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</si>
  <si>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</si>
  <si>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</si>
  <si>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</si>
  <si>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</si>
  <si>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</si>
  <si>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</si>
  <si>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</si>
  <si>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</si>
  <si>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</si>
  <si>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</si>
  <si>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</si>
  <si>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</si>
  <si>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</si>
  <si>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</si>
  <si>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</si>
  <si>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</si>
  <si>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</si>
  <si>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</si>
  <si>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</si>
  <si>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</si>
  <si>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</si>
  <si>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</si>
  <si>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</si>
  <si>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</si>
  <si>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</si>
  <si>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</si>
  <si>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</si>
  <si>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</si>
  <si>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</si>
  <si>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</si>
  <si>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</si>
  <si>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</si>
  <si>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</si>
  <si>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</si>
  <si>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</si>
  <si>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</si>
  <si>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</si>
  <si>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</si>
  <si>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</si>
  <si>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</si>
  <si>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</si>
  <si>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</si>
  <si>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</si>
  <si>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</si>
  <si>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</si>
  <si>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</si>
  <si>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</si>
  <si>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</si>
  <si>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</si>
  <si>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</si>
  <si>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</si>
  <si>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</si>
  <si>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</si>
  <si>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</si>
  <si>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</si>
  <si>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</si>
  <si>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</si>
  <si>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</si>
  <si>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</si>
  <si>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</si>
  <si>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</si>
  <si>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</si>
  <si>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</si>
  <si>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</si>
  <si>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</si>
  <si>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</si>
  <si>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</si>
  <si>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</si>
  <si>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</si>
  <si>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</si>
  <si>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</si>
  <si>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</si>
  <si>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</si>
  <si>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</si>
  <si>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</si>
  <si>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</si>
  <si>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</si>
  <si>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</si>
  <si>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</si>
  <si>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</si>
  <si>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</si>
  <si>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</si>
  <si>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</si>
  <si>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</si>
  <si>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</si>
  <si>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</si>
  <si>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</si>
  <si>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</si>
  <si>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</si>
  <si>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</si>
  <si>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</si>
  <si>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</si>
  <si>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</si>
  <si>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</si>
  <si>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</si>
  <si>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</si>
  <si>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</si>
  <si>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</si>
  <si>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</si>
  <si>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</si>
  <si>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</si>
  <si>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</si>
  <si>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</si>
  <si>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</si>
  <si>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</si>
  <si>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</si>
  <si>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</si>
  <si>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</si>
  <si>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</si>
  <si>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</si>
  <si>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</si>
  <si>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</si>
  <si>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</si>
  <si>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</si>
  <si>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</si>
  <si>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</si>
  <si>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</si>
  <si>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</si>
  <si>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</si>
  <si>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</si>
  <si>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</si>
  <si>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</si>
  <si>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</si>
  <si>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</si>
  <si>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</si>
  <si>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</si>
  <si>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</si>
  <si>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</si>
  <si>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</si>
  <si>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</si>
  <si>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</si>
  <si>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</si>
  <si>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</si>
  <si>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</si>
  <si>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</si>
  <si>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</si>
  <si>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</si>
  <si>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</si>
  <si>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</si>
  <si>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</si>
  <si>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</si>
  <si>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</si>
  <si>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</si>
  <si>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</si>
  <si>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</si>
  <si>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</si>
  <si>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</si>
  <si>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</si>
  <si>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</si>
  <si>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</si>
  <si>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</si>
  <si>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</si>
  <si>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</si>
  <si>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</si>
  <si>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</si>
  <si>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</si>
  <si>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</si>
  <si>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</si>
  <si>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</si>
  <si>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</si>
  <si>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</si>
  <si>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</si>
  <si>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</si>
  <si>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</si>
  <si>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</si>
  <si>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</si>
  <si>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</si>
  <si>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</si>
  <si>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</si>
  <si>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</si>
  <si>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</si>
  <si>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</si>
  <si>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</si>
  <si>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</si>
  <si>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</si>
  <si>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</si>
  <si>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</si>
  <si>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</si>
  <si>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</si>
  <si>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</si>
  <si>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</si>
  <si>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</si>
  <si>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</si>
  <si>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</si>
  <si>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</si>
  <si>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</si>
  <si>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</si>
  <si>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</si>
  <si>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</si>
  <si>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</si>
  <si>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</si>
  <si>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</si>
  <si>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</si>
  <si>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</si>
  <si>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</si>
  <si>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</si>
  <si>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</si>
  <si>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</si>
  <si>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</si>
  <si>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</si>
  <si>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</si>
  <si>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</si>
  <si>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</si>
  <si>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</si>
  <si>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</si>
  <si>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</si>
  <si>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</si>
  <si>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</si>
  <si>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</si>
  <si>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</si>
  <si>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</si>
  <si>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</si>
  <si>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</si>
  <si>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</si>
  <si>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</si>
  <si>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</si>
  <si>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</si>
  <si>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</si>
  <si>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</si>
  <si>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</si>
  <si>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</si>
  <si>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</si>
  <si>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</si>
  <si>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</si>
  <si>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</si>
  <si>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</si>
  <si>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</si>
  <si>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</si>
  <si>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</si>
  <si>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</si>
  <si>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</si>
  <si>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</si>
  <si>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</si>
  <si>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</si>
  <si>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</si>
  <si>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</si>
  <si>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</si>
  <si>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</si>
  <si>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</si>
  <si>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</si>
  <si>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</si>
  <si>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</si>
  <si>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</si>
  <si>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</si>
  <si>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</si>
  <si>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</si>
  <si>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</si>
  <si>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</si>
  <si>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</si>
  <si>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</si>
  <si>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</si>
  <si>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</si>
  <si>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</si>
  <si>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</si>
  <si>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</si>
  <si>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</si>
  <si>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</si>
  <si>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</si>
  <si>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</si>
  <si>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</si>
  <si>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</si>
  <si>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</si>
  <si>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</si>
  <si>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</si>
  <si>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</si>
  <si>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</si>
  <si>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</si>
  <si>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</si>
  <si>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</si>
  <si>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</si>
  <si>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</si>
  <si>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</si>
  <si>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</si>
  <si>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</si>
  <si>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</si>
  <si>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</si>
  <si>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</si>
  <si>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</si>
  <si>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</si>
  <si>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</si>
  <si>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</si>
  <si>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</si>
  <si>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</si>
  <si>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</si>
  <si>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</si>
  <si>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</si>
  <si>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</si>
  <si>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</si>
  <si>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</si>
  <si>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</si>
  <si>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</si>
  <si>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</si>
  <si>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</si>
  <si>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</si>
  <si>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</si>
  <si>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</si>
  <si>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</si>
  <si>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</si>
  <si>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</si>
  <si>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</si>
  <si>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</si>
  <si>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</si>
  <si>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</si>
  <si>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</si>
  <si>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</si>
  <si>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</si>
  <si>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</si>
  <si>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</si>
  <si>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</si>
  <si>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</si>
  <si>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</si>
  <si>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</si>
  <si>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</si>
  <si>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</si>
  <si>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</si>
  <si>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</si>
  <si>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</si>
  <si>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</si>
  <si>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</si>
  <si>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</si>
  <si>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</si>
  <si>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</si>
  <si>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</si>
  <si>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</si>
  <si>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</si>
  <si>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</si>
  <si>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</si>
  <si>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</si>
  <si>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</si>
  <si>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</si>
  <si>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</si>
  <si>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</si>
  <si>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</si>
  <si>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</si>
  <si>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</si>
  <si>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</si>
  <si>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</si>
  <si>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</si>
  <si>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</si>
  <si>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</si>
  <si>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</si>
  <si>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</si>
  <si>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</si>
  <si>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</si>
  <si>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</si>
  <si>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</si>
  <si>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</si>
  <si>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</si>
  <si>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</si>
  <si>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</si>
  <si>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</si>
  <si>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</si>
  <si>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</si>
  <si>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</si>
  <si>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</si>
  <si>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</si>
  <si>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</si>
  <si>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</si>
  <si>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</si>
  <si>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</si>
  <si>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</si>
  <si>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</si>
  <si>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</si>
  <si>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</si>
  <si>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</si>
  <si>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</si>
  <si>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</si>
  <si>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</si>
  <si>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</si>
  <si>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</si>
  <si>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</si>
  <si>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</si>
  <si>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</si>
  <si>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</si>
  <si>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</si>
  <si>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</si>
  <si>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</si>
  <si>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</si>
  <si>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</si>
  <si>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</si>
  <si>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</si>
  <si>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</si>
  <si>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</si>
  <si>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</si>
  <si>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</si>
  <si>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</si>
  <si>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</si>
  <si>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</si>
  <si>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</si>
  <si>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</si>
  <si>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</si>
  <si>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</si>
  <si>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</si>
  <si>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</si>
  <si>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</si>
  <si>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</si>
  <si>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</si>
  <si>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</si>
  <si>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</si>
  <si>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</si>
  <si>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</si>
  <si>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</si>
  <si>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</si>
  <si>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</si>
  <si>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</si>
  <si>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</si>
  <si>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</si>
  <si>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</si>
  <si>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</si>
  <si>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</si>
  <si>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</si>
  <si>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</si>
  <si>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</si>
  <si>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</si>
  <si>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</si>
  <si>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</si>
  <si>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</si>
  <si>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</si>
  <si>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</si>
  <si>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</si>
  <si>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</si>
  <si>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</si>
  <si>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</si>
  <si>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</si>
  <si>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</si>
  <si>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</si>
  <si>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</si>
  <si>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</si>
  <si>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</si>
  <si>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</si>
  <si>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</si>
  <si>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</si>
  <si>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</si>
  <si>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</si>
  <si>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</si>
  <si>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</si>
  <si>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</si>
  <si>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</si>
  <si>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</si>
  <si>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</si>
  <si>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</si>
  <si>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</si>
  <si>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</si>
  <si>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</si>
  <si>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</si>
  <si>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</si>
  <si>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</si>
  <si>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</si>
  <si>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</si>
  <si>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</si>
  <si>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</si>
  <si>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</si>
  <si>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</si>
  <si>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</si>
  <si>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</si>
  <si>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</si>
  <si>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</si>
  <si>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</si>
  <si>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</si>
  <si>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</si>
  <si>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</si>
  <si>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</si>
  <si>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</si>
  <si>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</si>
  <si>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</si>
  <si>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</si>
  <si>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</si>
  <si>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</si>
  <si>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</si>
  <si>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</si>
  <si>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</si>
  <si>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</si>
  <si>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</si>
  <si>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</si>
  <si>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</si>
  <si>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</si>
  <si>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</si>
  <si>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</si>
  <si>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</si>
  <si>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</si>
  <si>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</si>
  <si>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</si>
  <si>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</si>
  <si>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</si>
  <si>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</si>
  <si>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</si>
  <si>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</si>
  <si>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</si>
  <si>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</si>
  <si>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</si>
  <si>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</si>
  <si>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</si>
  <si>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</si>
  <si>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</si>
  <si>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</si>
  <si>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</si>
  <si>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</si>
  <si>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</si>
  <si>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</si>
  <si>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</si>
  <si>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</si>
  <si>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</si>
  <si>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</si>
  <si>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</si>
  <si>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</si>
  <si>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</si>
  <si>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</si>
  <si>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</si>
  <si>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</si>
  <si>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</si>
  <si>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</si>
  <si>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</si>
  <si>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</si>
  <si>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</si>
  <si>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</si>
  <si>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</si>
  <si>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</si>
  <si>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</si>
  <si>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</si>
  <si>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</si>
  <si>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</si>
  <si>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</si>
  <si>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</si>
  <si>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</si>
  <si>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</si>
  <si>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</si>
  <si>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</si>
  <si>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</si>
  <si>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</si>
  <si>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</si>
  <si>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</si>
  <si>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</si>
  <si>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</si>
  <si>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</si>
  <si>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</si>
  <si>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</si>
  <si>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</si>
  <si>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</si>
  <si>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</si>
  <si>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</si>
  <si>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</si>
  <si>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</si>
  <si>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</si>
  <si>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</si>
  <si>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</si>
  <si>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</si>
  <si>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</si>
  <si>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</si>
  <si>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</si>
  <si>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</si>
  <si>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</si>
  <si>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</si>
  <si>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</si>
  <si>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</si>
  <si>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</si>
  <si>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</si>
  <si>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</si>
  <si>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</si>
  <si>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</si>
  <si>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</si>
  <si>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</si>
  <si>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</si>
  <si>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</si>
  <si>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</si>
  <si>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</si>
  <si>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</si>
  <si>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</si>
  <si>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</si>
  <si>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</si>
  <si>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</si>
  <si>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</si>
  <si>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</si>
  <si>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</si>
  <si>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</si>
  <si>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</si>
  <si>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</si>
  <si>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</si>
  <si>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</si>
  <si>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</si>
  <si>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</si>
  <si>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</si>
  <si>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</si>
  <si>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</si>
  <si>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</si>
  <si>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</si>
  <si>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</si>
  <si>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</si>
  <si>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</si>
  <si>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</si>
  <si>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</si>
  <si>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</si>
  <si>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</si>
  <si>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</si>
  <si>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</si>
  <si>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</si>
  <si>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</si>
  <si>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</si>
  <si>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</si>
  <si>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</si>
  <si>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</si>
  <si>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</si>
  <si>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</si>
  <si>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</si>
  <si>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</si>
  <si>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</si>
  <si>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</si>
  <si>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</si>
  <si>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</si>
  <si>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</si>
  <si>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</si>
  <si>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</si>
  <si>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</si>
  <si>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</si>
  <si>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</si>
  <si>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</si>
  <si>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</si>
  <si>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</si>
  <si>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</si>
  <si>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</si>
  <si>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</si>
  <si>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</si>
  <si>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</si>
  <si>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</si>
  <si>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</si>
  <si>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</si>
  <si>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</si>
  <si>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</si>
  <si>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</si>
  <si>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</si>
  <si>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</si>
  <si>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</si>
  <si>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</si>
  <si>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</si>
  <si>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</si>
  <si>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</si>
  <si>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</si>
  <si>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</si>
  <si>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</si>
  <si>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</si>
  <si>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</si>
  <si>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</si>
  <si>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</si>
  <si>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</si>
  <si>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</si>
  <si>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</si>
  <si>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</si>
  <si>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</si>
  <si>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</si>
  <si>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</si>
  <si>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</si>
  <si>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</si>
  <si>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</si>
  <si>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</si>
  <si>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</si>
  <si>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</si>
  <si>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</si>
  <si>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</si>
  <si>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</si>
  <si>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</si>
  <si>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</si>
  <si>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</si>
  <si>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</si>
  <si>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</si>
  <si>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</si>
  <si>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</si>
  <si>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</si>
  <si>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</si>
  <si>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</si>
  <si>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</si>
  <si>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</si>
  <si>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</si>
  <si>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</si>
  <si>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</si>
  <si>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</si>
  <si>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</si>
  <si>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</si>
  <si>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</si>
  <si>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</si>
  <si>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</si>
  <si>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</si>
  <si>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</si>
  <si>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</si>
  <si>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</si>
  <si>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</si>
  <si>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</si>
  <si>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</si>
  <si>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</si>
  <si>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</si>
  <si>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</si>
  <si>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</si>
  <si>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</si>
  <si>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</si>
  <si>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</si>
  <si>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</si>
  <si>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</si>
  <si>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</si>
  <si>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</si>
  <si>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</si>
  <si>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</si>
  <si>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</si>
  <si>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</si>
  <si>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</si>
  <si>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</si>
  <si>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</si>
  <si>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</si>
  <si>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</si>
  <si>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</si>
  <si>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</si>
  <si>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</si>
  <si>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</si>
  <si>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</si>
  <si>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</si>
  <si>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</si>
  <si>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</si>
  <si>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</si>
  <si>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</si>
  <si>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</si>
  <si>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</si>
  <si>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</si>
  <si>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</si>
  <si>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</si>
  <si>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</si>
  <si>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</si>
  <si>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</si>
  <si>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</si>
  <si>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</si>
  <si>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</si>
  <si>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</si>
  <si>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</si>
  <si>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</si>
  <si>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</si>
  <si>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</si>
  <si>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</si>
  <si>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</si>
  <si>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</si>
  <si>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</si>
  <si>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</si>
  <si>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</si>
  <si>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</si>
  <si>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</si>
  <si>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</si>
  <si>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</si>
  <si>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</si>
  <si>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</si>
  <si>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</si>
  <si>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</si>
  <si>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</si>
  <si>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</si>
  <si>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</si>
  <si>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</si>
  <si>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</si>
  <si>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</si>
  <si>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</si>
  <si>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</si>
  <si>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</si>
  <si>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</si>
  <si>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</si>
  <si>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</si>
  <si>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</si>
  <si>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</si>
  <si>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</si>
  <si>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</si>
  <si>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</si>
  <si>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</si>
  <si>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</si>
  <si>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</si>
  <si>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</si>
  <si>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</si>
  <si>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</si>
  <si>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</si>
  <si>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</si>
  <si>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</si>
  <si>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</si>
  <si>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</si>
  <si>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</si>
  <si>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</si>
  <si>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</si>
  <si>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</si>
  <si>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</si>
  <si>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</si>
  <si>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</si>
  <si>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</si>
  <si>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</si>
  <si>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</si>
  <si>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</si>
  <si>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</si>
  <si>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</si>
  <si>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</si>
  <si>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</si>
  <si>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</si>
  <si>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</si>
  <si>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</si>
  <si>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</si>
  <si>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</si>
  <si>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</si>
  <si>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</si>
  <si>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</si>
  <si>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</si>
  <si>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</si>
  <si>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</si>
  <si>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</si>
  <si>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</si>
  <si>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</si>
  <si>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</si>
  <si>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</si>
  <si>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</si>
  <si>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</si>
  <si>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</si>
  <si>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</si>
  <si>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</si>
  <si>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</si>
  <si>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</si>
  <si>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</si>
  <si>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</si>
  <si>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</si>
  <si>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</si>
  <si>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</si>
  <si>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</si>
  <si>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</si>
  <si>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</si>
  <si>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</si>
  <si>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</si>
  <si>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</si>
  <si>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</si>
  <si>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</si>
  <si>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</si>
  <si>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</si>
  <si>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</si>
  <si>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</si>
  <si>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</si>
  <si>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</si>
  <si>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</si>
  <si>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</si>
  <si>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</si>
  <si>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</si>
  <si>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</si>
  <si>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</si>
  <si>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</si>
  <si>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</si>
  <si>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</si>
  <si>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</si>
  <si>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</si>
  <si>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</si>
  <si>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</si>
  <si>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</si>
  <si>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</si>
  <si>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</si>
  <si>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</si>
  <si>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</si>
  <si>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</si>
  <si>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</si>
  <si>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</si>
  <si>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</si>
  <si>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</si>
  <si>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</si>
  <si>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</si>
  <si>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</si>
  <si>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</si>
  <si>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</si>
  <si>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</si>
  <si>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</si>
  <si>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</si>
  <si>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</si>
  <si>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</si>
  <si>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</si>
  <si>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</si>
  <si>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</si>
  <si>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</si>
  <si>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</si>
  <si>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</si>
  <si>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</si>
  <si>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</si>
  <si>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</si>
  <si>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</si>
  <si>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</si>
  <si>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</si>
  <si>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</si>
  <si>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</si>
  <si>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</si>
  <si>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</si>
  <si>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</si>
  <si>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</si>
  <si>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</si>
  <si>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</si>
  <si>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</si>
  <si>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</si>
  <si>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</si>
  <si>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</si>
  <si>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</si>
  <si>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</si>
  <si>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</si>
  <si>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</si>
  <si>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</si>
  <si>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</si>
  <si>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</si>
  <si>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</si>
  <si>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</si>
  <si>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</si>
  <si>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</si>
  <si>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</si>
  <si>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</si>
  <si>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</si>
  <si>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</si>
  <si>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</si>
  <si>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</si>
  <si>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</si>
  <si>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</si>
  <si>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</si>
  <si>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</si>
  <si>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</si>
  <si>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</si>
  <si>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</si>
  <si>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</si>
  <si>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</si>
  <si>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</si>
  <si>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</si>
  <si>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</si>
  <si>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</si>
  <si>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</si>
  <si>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</si>
  <si>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</si>
  <si>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</si>
  <si>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</si>
  <si>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</si>
  <si>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</si>
  <si>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</si>
  <si>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</si>
  <si>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</si>
  <si>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</si>
  <si>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</si>
  <si>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</si>
  <si>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</si>
  <si>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</si>
  <si>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</si>
  <si>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</si>
  <si>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</si>
  <si>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</si>
  <si>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</si>
  <si>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</si>
  <si>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</si>
  <si>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</si>
  <si>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</si>
  <si>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</si>
  <si>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</si>
  <si>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</si>
  <si>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</si>
  <si>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</si>
  <si>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</si>
  <si>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</si>
  <si>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</si>
  <si>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</si>
  <si>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</si>
  <si>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</si>
  <si>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</si>
  <si>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</si>
  <si>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</si>
  <si>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</si>
  <si>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</si>
  <si>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</si>
  <si>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</si>
  <si>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</si>
  <si>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</si>
  <si>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</si>
  <si>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</si>
  <si>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</si>
  <si>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</si>
  <si>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</si>
  <si>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</si>
  <si>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</si>
  <si>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</si>
  <si>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</si>
  <si>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</si>
  <si>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</si>
  <si>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</si>
  <si>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</si>
  <si>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</si>
  <si>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</si>
  <si>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</si>
  <si>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</si>
  <si>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</si>
  <si>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</si>
  <si>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</si>
  <si>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</si>
  <si>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</si>
  <si>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</si>
  <si>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</si>
  <si>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</si>
  <si>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</si>
  <si>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</si>
  <si>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</si>
  <si>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</si>
  <si>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</si>
  <si>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</si>
  <si>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</si>
  <si>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</si>
  <si>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</si>
  <si>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</si>
  <si>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</si>
  <si>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</si>
  <si>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</si>
  <si>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</si>
  <si>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</si>
  <si>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</si>
  <si>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</si>
  <si>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</si>
  <si>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</si>
  <si>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</si>
  <si>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</si>
  <si>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</si>
  <si>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</si>
  <si>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</si>
  <si>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</si>
  <si>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</si>
  <si>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</si>
  <si>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</si>
  <si>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</si>
  <si>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</si>
  <si>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</si>
  <si>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</si>
  <si>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</si>
  <si>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</si>
  <si>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</si>
  <si>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</si>
  <si>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</si>
  <si>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</si>
  <si>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</si>
  <si>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</si>
  <si>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</si>
  <si>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</si>
  <si>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</si>
  <si>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</si>
  <si>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</si>
  <si>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</si>
  <si>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</si>
  <si>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</si>
  <si>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</si>
  <si>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</si>
  <si>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</si>
  <si>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</si>
  <si>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</si>
  <si>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</si>
  <si>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</si>
  <si>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</si>
  <si>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</si>
  <si>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</si>
  <si>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</si>
  <si>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</si>
  <si>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</si>
  <si>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</si>
  <si>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</si>
  <si>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</si>
  <si>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</si>
  <si>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</si>
  <si>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</si>
  <si>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</si>
  <si>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</si>
  <si>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</si>
  <si>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</si>
  <si>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</si>
  <si>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</si>
  <si>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</si>
  <si>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</si>
  <si>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</si>
  <si>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</si>
  <si>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</si>
  <si>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</si>
  <si>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</si>
  <si>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</si>
  <si>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</si>
  <si>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</si>
  <si>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</si>
  <si>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</si>
  <si>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</si>
  <si>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</si>
  <si>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</si>
  <si>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</si>
  <si>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</si>
  <si>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</si>
  <si>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</si>
  <si>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</si>
  <si>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</si>
  <si>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</si>
  <si>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</si>
  <si>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</si>
  <si>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</si>
  <si>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</si>
  <si>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</si>
  <si>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</si>
  <si>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</si>
  <si>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</si>
  <si>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</si>
  <si>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</si>
  <si>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</si>
  <si>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</si>
  <si>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</si>
  <si>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</si>
  <si>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</si>
  <si>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</si>
  <si>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</si>
  <si>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</si>
  <si>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</si>
  <si>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</si>
  <si>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</si>
  <si>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</si>
  <si>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</si>
  <si>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</si>
  <si>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</si>
  <si>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</si>
  <si>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</si>
  <si>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</si>
  <si>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</si>
  <si>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</si>
  <si>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</si>
  <si>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</si>
  <si>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</si>
  <si>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</si>
  <si>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</si>
  <si>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</si>
  <si>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</si>
  <si>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</si>
  <si>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</si>
  <si>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</si>
  <si>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</si>
  <si>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</si>
  <si>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</si>
  <si>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</si>
  <si>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</si>
  <si>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</si>
  <si>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</si>
  <si>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</si>
  <si>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</si>
  <si>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</si>
  <si>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</si>
  <si>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</si>
  <si>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</si>
  <si>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</si>
  <si>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</si>
  <si>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</si>
  <si>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</si>
  <si>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</si>
  <si>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</si>
  <si>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</si>
  <si>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</si>
  <si>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</si>
  <si>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</si>
  <si>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</si>
  <si>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</si>
  <si>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</si>
  <si>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</si>
  <si>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</si>
  <si>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</si>
  <si>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</si>
  <si>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</si>
  <si>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</si>
  <si>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</si>
  <si>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</si>
  <si>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</si>
  <si>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</si>
  <si>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</si>
  <si>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</si>
  <si>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</si>
  <si>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</si>
  <si>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</si>
  <si>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</si>
  <si>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</si>
  <si>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</si>
  <si>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</si>
  <si>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</si>
  <si>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</si>
  <si>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</si>
  <si>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</si>
  <si>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</si>
  <si>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</si>
  <si>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</si>
  <si>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</si>
  <si>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</si>
  <si>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</si>
  <si>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</si>
  <si>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</si>
  <si>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</si>
  <si>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</si>
  <si>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</si>
  <si>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</si>
  <si>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</si>
  <si>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</si>
  <si>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</si>
  <si>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</si>
  <si>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</si>
  <si>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</si>
  <si>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</si>
  <si>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</si>
  <si>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</si>
  <si>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</si>
  <si>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</si>
  <si>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</si>
  <si>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</si>
  <si>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</si>
  <si>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</si>
  <si>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</si>
  <si>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</si>
  <si>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</si>
  <si>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</si>
  <si>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</si>
  <si>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</si>
  <si>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</si>
  <si>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</si>
  <si>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</si>
  <si>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</si>
  <si>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</si>
  <si>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</si>
  <si>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</si>
  <si>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</si>
  <si>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</si>
  <si>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</si>
  <si>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</si>
  <si>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</si>
  <si>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</si>
  <si>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</si>
  <si>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</si>
  <si>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</si>
  <si>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</si>
  <si>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</si>
  <si>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</si>
  <si>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</si>
  <si>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</si>
  <si>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</si>
  <si>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</si>
  <si>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</si>
  <si>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</si>
  <si>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</si>
  <si>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</si>
  <si>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</si>
  <si>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</si>
  <si>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</si>
  <si>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</si>
  <si>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</si>
  <si>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</si>
  <si>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</si>
  <si>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</si>
  <si>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</si>
  <si>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</si>
  <si>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</si>
  <si>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</si>
  <si>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</si>
  <si>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</si>
  <si>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</si>
  <si>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</si>
  <si>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</si>
  <si>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</si>
  <si>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</si>
  <si>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</si>
  <si>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</si>
  <si>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</si>
  <si>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</si>
  <si>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</si>
  <si>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</si>
  <si>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</si>
  <si>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</si>
  <si>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</si>
  <si>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</si>
  <si>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</si>
  <si>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</si>
  <si>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</si>
  <si>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</si>
  <si>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</si>
  <si>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</si>
  <si>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</si>
  <si>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</si>
  <si>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</si>
  <si>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</si>
  <si>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</si>
  <si>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</si>
  <si>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</si>
  <si>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</si>
  <si>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</si>
  <si>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</si>
  <si>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</si>
  <si>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</si>
  <si>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</si>
  <si>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</si>
  <si>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</si>
  <si>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</si>
  <si>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</si>
  <si>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</si>
  <si>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</si>
  <si>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</si>
  <si>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</si>
  <si>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</si>
  <si>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</si>
  <si>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</si>
  <si>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</si>
  <si>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</si>
  <si>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</si>
  <si>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</si>
  <si>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</si>
  <si>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</si>
  <si>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</si>
  <si>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</si>
  <si>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</si>
  <si>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</si>
  <si>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</si>
  <si>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</si>
  <si>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</si>
  <si>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</si>
  <si>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</si>
  <si>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</si>
  <si>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</si>
  <si>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</si>
  <si>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</si>
  <si>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</si>
  <si>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</si>
  <si>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</si>
  <si>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</si>
  <si>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</si>
  <si>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</si>
  <si>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</si>
  <si>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</si>
  <si>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</si>
  <si>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</si>
  <si>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</si>
  <si>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</si>
  <si>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</si>
  <si>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</si>
  <si>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</si>
  <si>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</si>
  <si>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</si>
  <si>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</si>
  <si>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</si>
  <si>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</si>
  <si>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</si>
  <si>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</si>
  <si>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</si>
  <si>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</si>
  <si>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</si>
  <si>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</si>
  <si>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</si>
  <si>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</si>
  <si>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</si>
  <si>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</si>
  <si>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</si>
  <si>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</si>
  <si>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</si>
  <si>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</si>
  <si>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</si>
  <si>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</si>
  <si>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</si>
  <si>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</si>
  <si>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</si>
  <si>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</si>
  <si>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</si>
  <si>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</si>
  <si>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</si>
  <si>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</si>
  <si>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</si>
  <si>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</si>
  <si>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</si>
  <si>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</si>
  <si>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</si>
  <si>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</si>
  <si>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</si>
  <si>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</si>
  <si>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</si>
  <si>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</si>
  <si>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</si>
  <si>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</si>
  <si>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</si>
  <si>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</si>
  <si>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</si>
  <si>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</si>
  <si>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</si>
  <si>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</si>
  <si>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</si>
  <si>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</si>
  <si>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</si>
  <si>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</si>
  <si>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</si>
  <si>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</si>
  <si>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</si>
  <si>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</si>
  <si>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</si>
  <si>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</si>
  <si>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</si>
  <si>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</si>
  <si>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</si>
  <si>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</si>
  <si>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</si>
  <si>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</si>
  <si>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</si>
  <si>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</si>
  <si>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</si>
  <si>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</si>
  <si>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</si>
  <si>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</si>
  <si>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</si>
  <si>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</si>
  <si>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</si>
  <si>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</si>
  <si>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</si>
  <si>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</si>
  <si>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</si>
  <si>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</si>
  <si>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</si>
  <si>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</si>
  <si>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</si>
  <si>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</si>
  <si>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</si>
  <si>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</si>
  <si>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</si>
  <si>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</si>
  <si>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</si>
  <si>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</si>
  <si>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</si>
  <si>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</si>
  <si>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</si>
  <si>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</si>
  <si>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</si>
  <si>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</si>
  <si>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</si>
  <si>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</si>
  <si>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</si>
  <si>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</si>
  <si>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</si>
  <si>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</si>
  <si>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</si>
  <si>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</si>
  <si>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</si>
  <si>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</si>
  <si>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</si>
  <si>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</si>
  <si>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</si>
  <si>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</si>
  <si>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</si>
  <si>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</si>
  <si>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</si>
  <si>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</si>
  <si>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</si>
  <si>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</si>
  <si>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</si>
  <si>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</si>
  <si>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</si>
  <si>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</si>
  <si>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</si>
  <si>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</si>
  <si>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</si>
  <si>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</si>
  <si>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</si>
  <si>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</si>
  <si>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</si>
  <si>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</si>
  <si>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</si>
  <si>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</si>
  <si>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</si>
  <si>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</si>
  <si>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</si>
  <si>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</si>
  <si>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</si>
  <si>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</si>
  <si>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</si>
  <si>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</si>
  <si>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</si>
  <si>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</si>
  <si>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</si>
  <si>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</si>
  <si>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</si>
  <si>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</si>
  <si>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</si>
  <si>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</si>
  <si>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</si>
  <si>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</si>
  <si>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</si>
  <si>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</si>
  <si>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</si>
  <si>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</si>
  <si>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</si>
  <si>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</si>
  <si>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</si>
  <si>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</si>
  <si>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</si>
  <si>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</si>
  <si>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</si>
  <si>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</si>
  <si>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</si>
  <si>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</si>
  <si>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</si>
  <si>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</si>
  <si>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</si>
  <si>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</si>
  <si>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</si>
  <si>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</si>
  <si>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</si>
  <si>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</si>
  <si>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</si>
  <si>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</si>
  <si>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</si>
  <si>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</si>
  <si>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</si>
  <si>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</si>
  <si>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</si>
  <si>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</si>
  <si>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</si>
  <si>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</si>
  <si>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</si>
  <si>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</si>
  <si>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</si>
  <si>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</si>
  <si>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</si>
  <si>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</si>
  <si>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</si>
  <si>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</si>
  <si>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</si>
  <si>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</si>
  <si>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</si>
  <si>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</si>
  <si>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</si>
  <si>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</si>
  <si>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</si>
  <si>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</si>
  <si>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</si>
  <si>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</si>
  <si>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</si>
  <si>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</si>
  <si>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</si>
  <si>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</si>
  <si>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</si>
  <si>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</si>
  <si>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</si>
  <si>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</si>
  <si>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</si>
  <si>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</si>
  <si>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</si>
  <si>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</si>
  <si>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</si>
  <si>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</si>
  <si>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</si>
  <si>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</si>
  <si>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</si>
  <si>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</si>
  <si>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</si>
  <si>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</si>
  <si>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</si>
  <si>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</si>
  <si>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</si>
  <si>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</si>
  <si>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</si>
  <si>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</si>
  <si>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</si>
  <si>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</si>
  <si>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</si>
  <si>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</si>
  <si>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</si>
  <si>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</si>
  <si>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</si>
  <si>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</si>
  <si>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</si>
  <si>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</si>
  <si>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</si>
  <si>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</si>
  <si>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</si>
  <si>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</si>
  <si>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</si>
  <si>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</si>
  <si>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</si>
  <si>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</si>
  <si>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</si>
  <si>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</si>
  <si>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</si>
  <si>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</si>
  <si>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</si>
  <si>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</si>
  <si>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</si>
  <si>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</si>
  <si>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</si>
  <si>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</si>
  <si>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</si>
  <si>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</si>
  <si>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</si>
  <si>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</si>
  <si>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</si>
  <si>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</si>
  <si>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</si>
  <si>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</si>
  <si>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</si>
  <si>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</si>
  <si>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</si>
  <si>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</si>
  <si>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</si>
  <si>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</si>
  <si>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</si>
  <si>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</si>
  <si>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</si>
  <si>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</si>
  <si>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</si>
  <si>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</si>
  <si>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</si>
  <si>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</si>
  <si>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</si>
  <si>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</si>
  <si>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</si>
  <si>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</si>
  <si>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</si>
  <si>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</si>
  <si>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</si>
  <si>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</si>
  <si>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</si>
  <si>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</si>
  <si>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</si>
  <si>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</si>
  <si>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</si>
  <si>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</si>
  <si>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</si>
  <si>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</si>
  <si>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</si>
  <si>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</si>
  <si>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</si>
  <si>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</si>
  <si>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</si>
  <si>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</si>
  <si>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</si>
  <si>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</si>
  <si>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</si>
  <si>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</si>
  <si>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</si>
  <si>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</si>
  <si>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</si>
  <si>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</si>
  <si>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</si>
  <si>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</si>
  <si>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</si>
  <si>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</si>
  <si>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</si>
  <si>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</si>
  <si>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</si>
  <si>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</si>
  <si>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</si>
  <si>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</si>
  <si>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</si>
  <si>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</si>
  <si>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</si>
  <si>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</si>
  <si>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</si>
  <si>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</si>
  <si>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</si>
  <si>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</si>
  <si>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</si>
  <si>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</si>
  <si>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</si>
  <si>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</si>
  <si>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</si>
  <si>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</si>
  <si>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</si>
  <si>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</si>
  <si>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</si>
  <si>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</si>
  <si>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</si>
  <si>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</si>
  <si>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</si>
  <si>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</si>
  <si>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</si>
  <si>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</si>
  <si>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</si>
  <si>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</si>
  <si>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</si>
  <si>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</si>
  <si>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</si>
  <si>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</si>
  <si>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</si>
  <si>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</si>
  <si>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</si>
  <si>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</si>
  <si>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</si>
  <si>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</si>
  <si>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</si>
  <si>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</si>
  <si>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</si>
  <si>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</si>
  <si>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</si>
  <si>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</si>
  <si>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</si>
  <si>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</si>
  <si>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</si>
  <si>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</si>
  <si>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</si>
  <si>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</si>
  <si>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</si>
  <si>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</si>
  <si>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</si>
  <si>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</si>
  <si>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</si>
  <si>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</si>
  <si>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</si>
  <si>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</si>
  <si>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</si>
  <si>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</si>
  <si>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</si>
  <si>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</si>
  <si>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</si>
  <si>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</si>
  <si>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</si>
  <si>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</si>
  <si>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</si>
  <si>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</si>
  <si>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</si>
  <si>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</si>
  <si>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</si>
  <si>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</si>
  <si>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</si>
  <si>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</si>
  <si>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</si>
  <si>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</si>
  <si>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</si>
  <si>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</si>
  <si>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</si>
  <si>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</si>
  <si>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</si>
  <si>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</si>
  <si>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</si>
  <si>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</si>
  <si>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</si>
  <si>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</si>
  <si>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</si>
  <si>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</si>
  <si>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</si>
  <si>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</si>
  <si>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</si>
  <si>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</si>
  <si>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</si>
  <si>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</si>
  <si>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</si>
  <si>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</si>
  <si>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</si>
  <si>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</si>
  <si>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</si>
  <si>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</si>
  <si>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</si>
  <si>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</si>
  <si>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</si>
  <si>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</si>
  <si>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</si>
  <si>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</si>
  <si>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</si>
  <si>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</si>
  <si>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</si>
  <si>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</si>
  <si>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</si>
  <si>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</si>
  <si>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</si>
  <si>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</si>
  <si>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</si>
  <si>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</si>
  <si>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</si>
  <si>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</si>
  <si>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</si>
  <si>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</si>
  <si>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</si>
  <si>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</si>
  <si>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</si>
  <si>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</si>
  <si>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</si>
  <si>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</si>
  <si>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</si>
  <si>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</si>
  <si>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</si>
  <si>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</si>
  <si>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</si>
  <si>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</si>
  <si>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</si>
  <si>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</si>
  <si>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</si>
  <si>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</si>
  <si>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</si>
  <si>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</si>
  <si>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</si>
  <si>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</si>
  <si>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</si>
  <si>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</si>
  <si>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</si>
  <si>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</si>
  <si>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</si>
  <si>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</si>
  <si>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</si>
  <si>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</si>
  <si>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</si>
  <si>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</si>
  <si>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</si>
  <si>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</si>
  <si>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</si>
  <si>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</si>
  <si>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</si>
  <si>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</si>
  <si>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</si>
  <si>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</si>
  <si>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</si>
  <si>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</si>
  <si>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</si>
  <si>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</si>
  <si>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</si>
  <si>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</si>
  <si>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</si>
  <si>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</si>
  <si>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</si>
  <si>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</si>
  <si>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</si>
  <si>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</si>
  <si>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</si>
  <si>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</si>
  <si>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</si>
  <si>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</si>
  <si>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</si>
  <si>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</si>
  <si>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</si>
  <si>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</si>
  <si>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</si>
  <si>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</si>
  <si>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</si>
  <si>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</si>
  <si>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</si>
  <si>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</si>
  <si>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</si>
  <si>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</si>
  <si>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</si>
  <si>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</si>
  <si>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</si>
  <si>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</si>
  <si>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</si>
  <si>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</si>
  <si>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</si>
  <si>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</si>
  <si>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</si>
  <si>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</si>
  <si>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</si>
  <si>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</si>
  <si>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</si>
  <si>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</si>
  <si>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</si>
  <si>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</si>
  <si>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</si>
  <si>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</si>
  <si>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</si>
  <si>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</si>
  <si>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</si>
  <si>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</si>
  <si>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</si>
  <si>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</si>
  <si>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</si>
  <si>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</si>
  <si>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</si>
  <si>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</si>
  <si>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</si>
  <si>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</si>
  <si>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</si>
  <si>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</si>
  <si>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</si>
  <si>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</si>
  <si>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</si>
  <si>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</si>
  <si>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</si>
  <si>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</si>
  <si>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</si>
  <si>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</si>
  <si>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</si>
  <si>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</si>
  <si>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</si>
  <si>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</si>
  <si>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</si>
  <si>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</si>
  <si>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</si>
  <si>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</si>
  <si>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</si>
  <si>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</si>
  <si>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</si>
  <si>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</si>
  <si>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</si>
  <si>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</si>
  <si>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</si>
  <si>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</si>
  <si>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</si>
  <si>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</si>
  <si>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</si>
  <si>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</si>
  <si>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</si>
  <si>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</si>
  <si>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</si>
  <si>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</si>
  <si>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</si>
  <si>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</si>
  <si>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</si>
  <si>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</si>
  <si>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</si>
  <si>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</si>
  <si>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</si>
  <si>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</si>
  <si>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</si>
  <si>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</si>
  <si>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</si>
  <si>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</si>
  <si>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</si>
  <si>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</si>
  <si>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</si>
  <si>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</si>
  <si>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</si>
  <si>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</si>
  <si>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</si>
  <si>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</si>
  <si>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</si>
  <si>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</si>
  <si>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</si>
  <si>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</si>
  <si>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</si>
  <si>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</si>
  <si>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</si>
  <si>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</si>
  <si>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</si>
  <si>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</si>
  <si>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</si>
  <si>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</si>
  <si>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</si>
  <si>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</si>
  <si>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</si>
  <si>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</si>
  <si>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</si>
  <si>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</si>
  <si>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</si>
  <si>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</si>
  <si>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</si>
  <si>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</si>
  <si>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</si>
  <si>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</si>
  <si>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</si>
  <si>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</si>
  <si>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</si>
  <si>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</si>
  <si>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</si>
  <si>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</si>
  <si>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</si>
  <si>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</si>
  <si>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</si>
  <si>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</si>
  <si>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</si>
  <si>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</si>
  <si>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</si>
  <si>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</si>
  <si>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</si>
  <si>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</si>
  <si>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</si>
  <si>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</si>
  <si>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</si>
  <si>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</si>
  <si>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</si>
  <si>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</si>
  <si>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</si>
  <si>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</si>
  <si>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</si>
  <si>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</si>
  <si>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</si>
  <si>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</si>
  <si>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</si>
  <si>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</si>
  <si>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</si>
  <si>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</si>
  <si>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</si>
  <si>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</si>
  <si>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</si>
  <si>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</si>
  <si>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</si>
  <si>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</si>
  <si>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</si>
  <si>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</si>
  <si>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</si>
  <si>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</si>
  <si>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</si>
  <si>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</si>
  <si>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</si>
  <si>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</si>
  <si>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</si>
  <si>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</si>
  <si>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</si>
  <si>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</si>
  <si>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</si>
  <si>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</si>
  <si>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</si>
  <si>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</si>
  <si>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</si>
  <si>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</si>
  <si>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</si>
  <si>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</si>
  <si>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</si>
  <si>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</si>
  <si>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</si>
  <si>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</si>
  <si>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</si>
  <si>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</si>
  <si>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</si>
  <si>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</si>
  <si>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</si>
  <si>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</si>
  <si>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</si>
  <si>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</si>
  <si>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</si>
  <si>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</si>
  <si>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</si>
  <si>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</si>
  <si>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</si>
  <si>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</si>
  <si>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</si>
  <si>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</si>
  <si>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</si>
  <si>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</si>
  <si>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</si>
  <si>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</si>
  <si>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</si>
  <si>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</si>
  <si>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</si>
  <si>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</si>
  <si>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</si>
  <si>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</si>
  <si>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</si>
  <si>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</si>
  <si>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</si>
  <si>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</si>
  <si>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</si>
  <si>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</si>
  <si>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</si>
  <si>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</si>
  <si>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</si>
  <si>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</si>
  <si>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</si>
  <si>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</si>
  <si>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</si>
  <si>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</si>
  <si>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</si>
  <si>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</si>
  <si>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</si>
  <si>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</si>
  <si>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</si>
  <si>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</si>
  <si>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</si>
  <si>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</si>
  <si>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</si>
  <si>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</si>
  <si>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</si>
  <si>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</si>
  <si>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</si>
  <si>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</si>
  <si>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</si>
  <si>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</si>
  <si>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</si>
  <si>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</si>
  <si>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</si>
  <si>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</si>
  <si>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</si>
  <si>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</si>
  <si>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</si>
  <si>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</si>
  <si>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</si>
  <si>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</si>
  <si>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</si>
  <si>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</si>
  <si>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</si>
  <si>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</si>
  <si>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</si>
  <si>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</si>
  <si>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</si>
  <si>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</si>
  <si>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</si>
  <si>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</si>
  <si>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</si>
  <si>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</si>
  <si>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</si>
  <si>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</si>
  <si>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</si>
  <si>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</si>
  <si>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</si>
  <si>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</si>
  <si>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</si>
  <si>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</si>
  <si>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</si>
  <si>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</si>
  <si>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</si>
  <si>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</si>
  <si>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</si>
  <si>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</si>
  <si>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</si>
  <si>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</si>
  <si>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</si>
  <si>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</si>
  <si>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</si>
  <si>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</si>
  <si>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</si>
  <si>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</si>
  <si>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</si>
  <si>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</si>
  <si>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</si>
  <si>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</si>
  <si>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</si>
  <si>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</si>
  <si>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</si>
  <si>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</si>
  <si>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</si>
  <si>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</si>
  <si>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</si>
  <si>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</si>
  <si>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</si>
  <si>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</si>
  <si>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</si>
  <si>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</si>
  <si>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</si>
  <si>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</si>
  <si>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</si>
  <si>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</si>
  <si>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</si>
  <si>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</si>
  <si>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</si>
  <si>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</si>
  <si>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</si>
  <si>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</si>
  <si>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</si>
  <si>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</si>
  <si>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</si>
  <si>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</si>
  <si>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</si>
  <si>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</si>
  <si>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</si>
  <si>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</si>
  <si>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</si>
  <si>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</si>
  <si>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</si>
  <si>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</si>
  <si>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</si>
  <si>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</si>
  <si>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</si>
  <si>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</si>
  <si>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</si>
  <si>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</si>
  <si>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</si>
  <si>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</si>
  <si>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</si>
  <si>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</si>
  <si>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</si>
  <si>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</si>
  <si>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</si>
  <si>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</si>
  <si>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</si>
  <si>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</si>
  <si>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</si>
  <si>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</si>
  <si>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</si>
  <si>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</si>
  <si>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</si>
  <si>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</si>
  <si>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</si>
  <si>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</si>
  <si>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</si>
  <si>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</si>
  <si>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</si>
  <si>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</si>
  <si>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</si>
  <si>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</si>
  <si>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</si>
  <si>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</si>
  <si>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</si>
  <si>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</si>
  <si>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</si>
  <si>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</si>
  <si>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</si>
  <si>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</si>
  <si>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</si>
  <si>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</si>
  <si>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</si>
  <si>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</si>
  <si>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</si>
  <si>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</si>
  <si>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</si>
  <si>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</si>
  <si>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</si>
  <si>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</si>
  <si>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</si>
  <si>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</si>
  <si>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</si>
  <si>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</si>
  <si>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</si>
  <si>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</si>
  <si>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</si>
  <si>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</si>
  <si>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</si>
  <si>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</si>
  <si>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</si>
  <si>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</si>
  <si>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</si>
  <si>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</si>
  <si>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</si>
  <si>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</si>
  <si>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</si>
  <si>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</si>
  <si>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</si>
  <si>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</si>
  <si>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</si>
  <si>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</si>
  <si>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</si>
  <si>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</si>
  <si>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</si>
  <si>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</si>
  <si>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</si>
  <si>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</si>
  <si>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</si>
  <si>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</si>
  <si>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</si>
  <si>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</si>
  <si>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</si>
  <si>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</si>
  <si>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</si>
  <si>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</si>
  <si>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</si>
  <si>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</si>
  <si>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</si>
  <si>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</si>
  <si>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</si>
  <si>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</si>
  <si>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</si>
  <si>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</si>
  <si>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</si>
  <si>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</si>
  <si>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</si>
  <si>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</si>
  <si>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</si>
  <si>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</si>
  <si>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</si>
  <si>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</si>
  <si>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</si>
  <si>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</si>
  <si>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</si>
  <si>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</si>
  <si>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</si>
  <si>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</si>
  <si>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</si>
  <si>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</si>
  <si>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</si>
  <si>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</si>
  <si>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</si>
  <si>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</si>
  <si>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</si>
  <si>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</si>
  <si>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</si>
  <si>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</si>
  <si>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</si>
  <si>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</si>
  <si>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</si>
  <si>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</si>
  <si>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</si>
  <si>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</si>
  <si>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</si>
  <si>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</si>
  <si>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</si>
  <si>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</si>
  <si>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</si>
  <si>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</si>
  <si>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</si>
  <si>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</si>
  <si>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</si>
  <si>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</si>
  <si>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</si>
  <si>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</si>
  <si>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</si>
  <si>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</si>
  <si>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</si>
  <si>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</si>
  <si>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</si>
  <si>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</si>
  <si>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</si>
  <si>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</si>
  <si>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</si>
  <si>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</si>
  <si>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</si>
  <si>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</si>
  <si>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</si>
  <si>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</si>
  <si>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</si>
  <si>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</si>
  <si>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</si>
  <si>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</si>
  <si>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</si>
  <si>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</si>
  <si>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</si>
  <si>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</si>
  <si>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</si>
  <si>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</si>
  <si>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</si>
  <si>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</si>
  <si>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</si>
  <si>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</si>
  <si>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</si>
  <si>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</si>
  <si>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</si>
  <si>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</si>
  <si>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</si>
  <si>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</si>
  <si>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</si>
  <si>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</si>
  <si>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</si>
  <si>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</si>
  <si>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</si>
  <si>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</si>
  <si>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</si>
  <si>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</si>
  <si>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</si>
  <si>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</si>
  <si>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</si>
  <si>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</si>
  <si>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</si>
  <si>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</si>
  <si>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</si>
  <si>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</si>
  <si>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</si>
  <si>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</si>
  <si>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</si>
  <si>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</si>
  <si>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</si>
  <si>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</si>
  <si>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</si>
  <si>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</si>
  <si>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</si>
  <si>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</si>
  <si>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</si>
  <si>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</si>
  <si>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</si>
  <si>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</si>
  <si>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</si>
  <si>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</si>
  <si>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</si>
  <si>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</si>
  <si>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</si>
  <si>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</si>
  <si>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</si>
  <si>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</si>
  <si>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</si>
  <si>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</si>
  <si>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</si>
  <si>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</si>
  <si>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</si>
  <si>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</si>
  <si>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</si>
  <si>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</si>
  <si>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</si>
  <si>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</si>
  <si>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</si>
  <si>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</si>
  <si>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</si>
  <si>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</si>
  <si>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</si>
  <si>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</si>
  <si>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</si>
  <si>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</si>
  <si>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</si>
  <si>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</si>
  <si>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</si>
  <si>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</si>
  <si>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</si>
  <si>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</si>
  <si>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</si>
  <si>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</si>
  <si>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</si>
  <si>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</si>
  <si>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</si>
  <si>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</si>
  <si>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</si>
  <si>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</si>
  <si>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</si>
  <si>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</si>
  <si>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</si>
  <si>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</si>
  <si>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</si>
  <si>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</si>
  <si>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</si>
  <si>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</si>
  <si>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</si>
  <si>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</si>
  <si>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</si>
  <si>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</si>
  <si>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</si>
  <si>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</si>
  <si>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</si>
  <si>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</si>
  <si>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</si>
  <si>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</si>
  <si>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</si>
  <si>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</si>
  <si>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</si>
  <si>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</si>
  <si>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</si>
  <si>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</si>
  <si>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</si>
  <si>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</si>
  <si>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</si>
  <si>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</si>
  <si>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</si>
  <si>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</si>
  <si>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</si>
  <si>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</si>
  <si>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</si>
  <si>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</si>
  <si>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</si>
  <si>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</si>
  <si>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</si>
  <si>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</si>
  <si>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</si>
  <si>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</si>
  <si>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</si>
  <si>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</si>
  <si>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</si>
  <si>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</si>
  <si>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</si>
  <si>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</si>
  <si>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</si>
  <si>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</si>
  <si>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</si>
  <si>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</si>
  <si>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</si>
  <si>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</si>
  <si>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</si>
  <si>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</si>
  <si>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</si>
  <si>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</si>
  <si>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</si>
  <si>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</si>
  <si>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</si>
  <si>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</si>
  <si>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</si>
  <si>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</si>
  <si>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</si>
  <si>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</si>
  <si>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</si>
  <si>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</si>
  <si>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</si>
  <si>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</si>
  <si>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</si>
  <si>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</si>
  <si>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</si>
  <si>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</si>
  <si>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</si>
  <si>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</si>
  <si>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</si>
  <si>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</si>
  <si>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</si>
  <si>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</si>
  <si>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</si>
  <si>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</si>
  <si>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</si>
  <si>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</si>
  <si>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</si>
  <si>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</si>
  <si>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</si>
  <si>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</si>
  <si>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</si>
  <si>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</si>
  <si>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</si>
  <si>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</si>
  <si>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</si>
  <si>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</si>
  <si>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</si>
  <si>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</si>
  <si>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</si>
  <si>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</si>
  <si>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</si>
  <si>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</si>
  <si>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</si>
  <si>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</si>
  <si>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</si>
  <si>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</si>
  <si>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</si>
  <si>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</si>
  <si>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</si>
  <si>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</si>
  <si>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</si>
  <si>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</si>
  <si>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</si>
  <si>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</si>
  <si>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</si>
  <si>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</si>
  <si>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</si>
  <si>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</si>
  <si>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</si>
  <si>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</si>
  <si>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</si>
  <si>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</si>
  <si>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</si>
  <si>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</si>
  <si>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</si>
  <si>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</si>
  <si>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</si>
  <si>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</si>
  <si>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</si>
  <si>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</si>
  <si>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</si>
  <si>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</si>
  <si>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</si>
  <si>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</si>
  <si>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</si>
  <si>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</si>
  <si>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</si>
  <si>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</si>
  <si>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</si>
  <si>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</si>
  <si>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</si>
  <si>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</si>
  <si>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</si>
  <si>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</si>
  <si>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</si>
  <si>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</si>
  <si>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</si>
  <si>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</si>
  <si>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</si>
  <si>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</si>
  <si>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</si>
  <si>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</si>
  <si>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</si>
  <si>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</si>
  <si>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</si>
  <si>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</si>
  <si>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</si>
  <si>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</si>
  <si>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</si>
  <si>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</si>
  <si>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</si>
  <si>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</si>
  <si>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</si>
  <si>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</si>
  <si>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</si>
  <si>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</si>
  <si>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</si>
  <si>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</si>
  <si>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</si>
  <si>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</si>
  <si>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</si>
  <si>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</si>
  <si>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</si>
  <si>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</si>
  <si>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</si>
  <si>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</si>
  <si>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</si>
  <si>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</si>
  <si>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</si>
  <si>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</si>
  <si>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</si>
  <si>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</si>
  <si>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</si>
  <si>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</si>
  <si>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</si>
  <si>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</si>
  <si>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</si>
  <si>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</si>
  <si>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</si>
  <si>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</si>
  <si>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</si>
  <si>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</si>
  <si>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</si>
  <si>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</si>
  <si>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</si>
  <si>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</si>
  <si>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</si>
  <si>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</si>
  <si>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</si>
  <si>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</si>
  <si>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</si>
  <si>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</si>
  <si>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</si>
  <si>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</si>
  <si>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</si>
  <si>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</si>
  <si>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</si>
  <si>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</si>
  <si>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</si>
  <si>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</si>
  <si>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</si>
  <si>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</si>
  <si>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</si>
  <si>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</si>
  <si>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</si>
  <si>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</si>
  <si>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</si>
  <si>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</si>
  <si>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</si>
  <si>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</si>
  <si>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</si>
  <si>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</si>
  <si>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</si>
  <si>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</si>
  <si>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</si>
  <si>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</si>
  <si>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</si>
  <si>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</si>
  <si>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</si>
  <si>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</si>
  <si>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</si>
  <si>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</si>
  <si>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</si>
  <si>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</si>
  <si>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</si>
  <si>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</si>
  <si>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</si>
  <si>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</si>
  <si>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</si>
  <si>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</si>
  <si>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</si>
  <si>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</si>
  <si>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</si>
  <si>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</si>
  <si>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</si>
  <si>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</si>
  <si>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</si>
  <si>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</si>
  <si>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</si>
  <si>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</si>
  <si>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</si>
  <si>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</si>
  <si>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</si>
  <si>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</si>
  <si>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</si>
  <si>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</si>
  <si>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</si>
  <si>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</si>
  <si>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</si>
  <si>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</si>
  <si>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</si>
  <si>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</si>
  <si>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</si>
  <si>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</si>
  <si>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</si>
  <si>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</si>
  <si>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</si>
  <si>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</si>
  <si>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</si>
  <si>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</si>
  <si>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</si>
  <si>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</si>
  <si>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</si>
  <si>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</si>
  <si>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</si>
  <si>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</si>
  <si>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</si>
  <si>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</si>
  <si>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</si>
  <si>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</si>
  <si>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</si>
  <si>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</si>
  <si>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</si>
  <si>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</si>
  <si>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</si>
  <si>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</si>
  <si>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</si>
  <si>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</si>
  <si>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</si>
  <si>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</si>
  <si>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</si>
  <si>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</si>
  <si>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</si>
  <si>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</si>
  <si>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</si>
  <si>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</si>
  <si>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</si>
  <si>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</si>
  <si>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</si>
  <si>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</si>
  <si>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</si>
  <si>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</si>
  <si>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</si>
  <si>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</si>
  <si>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</si>
  <si>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</si>
  <si>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</si>
  <si>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</si>
  <si>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</si>
  <si>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</si>
  <si>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</si>
  <si>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</si>
  <si>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</si>
  <si>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</si>
  <si>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</si>
  <si>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</si>
  <si>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</si>
  <si>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</si>
  <si>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</si>
  <si>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</si>
  <si>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</si>
  <si>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</si>
  <si>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</si>
  <si>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</si>
  <si>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</si>
  <si>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</si>
  <si>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</si>
  <si>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</si>
  <si>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</si>
  <si>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</si>
  <si>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</si>
  <si>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</si>
  <si>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</si>
  <si>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</si>
  <si>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</si>
  <si>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</si>
  <si>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</si>
  <si>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</si>
  <si>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</si>
  <si>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</si>
  <si>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</si>
  <si>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</si>
  <si>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</si>
  <si>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</si>
  <si>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</si>
  <si>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</si>
  <si>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</si>
  <si>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</si>
  <si>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</si>
  <si>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</si>
  <si>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</si>
  <si>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</si>
  <si>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</si>
  <si>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</si>
  <si>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</si>
  <si>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</si>
  <si>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</si>
  <si>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</si>
  <si>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</si>
  <si>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</si>
  <si>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</si>
  <si>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</si>
  <si>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</si>
  <si>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</si>
  <si>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</si>
  <si>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</si>
  <si>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</si>
  <si>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</si>
  <si>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</si>
  <si>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</si>
  <si>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</si>
  <si>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</si>
  <si>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</si>
  <si>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</si>
  <si>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</si>
  <si>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</si>
  <si>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</si>
  <si>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</si>
  <si>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</si>
  <si>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</si>
  <si>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</si>
  <si>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</si>
  <si>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</si>
  <si>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</si>
  <si>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</si>
  <si>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</si>
  <si>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</si>
  <si>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</si>
  <si>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</si>
  <si>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</si>
  <si>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</si>
  <si>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</si>
  <si>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</si>
  <si>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</si>
  <si>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</si>
  <si>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</si>
  <si>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</si>
  <si>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</si>
  <si>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</si>
  <si>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</si>
  <si>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</si>
  <si>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</si>
  <si>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</si>
  <si>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</si>
  <si>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</si>
  <si>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</si>
  <si>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</si>
  <si>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</si>
  <si>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</si>
  <si>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</si>
  <si>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</si>
  <si>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</si>
  <si>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</si>
  <si>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</si>
  <si>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</si>
  <si>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</si>
  <si>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</si>
  <si>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</si>
  <si>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</si>
  <si>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</si>
  <si>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</si>
  <si>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</si>
  <si>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</si>
  <si>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</si>
  <si>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</si>
  <si>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</si>
  <si>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</si>
  <si>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</si>
  <si>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</si>
  <si>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</si>
  <si>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</si>
  <si>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</si>
  <si>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</si>
  <si>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</si>
  <si>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</si>
  <si>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</si>
  <si>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</si>
  <si>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</si>
  <si>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</si>
  <si>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</si>
  <si>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</si>
  <si>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</si>
  <si>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</si>
  <si>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</si>
  <si>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</si>
  <si>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</si>
  <si>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</si>
  <si>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</si>
  <si>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</si>
  <si>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</si>
  <si>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</si>
  <si>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</si>
  <si>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</si>
  <si>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</si>
  <si>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</si>
  <si>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</si>
  <si>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</si>
  <si>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</si>
  <si>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</si>
  <si>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</si>
  <si>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</si>
  <si>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</si>
  <si>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</si>
  <si>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</si>
  <si>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</si>
  <si>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</si>
  <si>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</si>
  <si>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</si>
  <si>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</si>
  <si>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</si>
  <si>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</si>
  <si>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</si>
  <si>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</si>
  <si>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</si>
  <si>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</si>
  <si>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</si>
  <si>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</si>
  <si>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</si>
  <si>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</si>
  <si>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</si>
  <si>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</si>
  <si>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</si>
  <si>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</si>
  <si>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</si>
  <si>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</si>
  <si>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</si>
  <si>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</si>
  <si>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</si>
  <si>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</si>
  <si>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</si>
  <si>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</si>
  <si>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</si>
  <si>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</si>
  <si>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</si>
  <si>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</si>
  <si>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</si>
  <si>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</si>
  <si>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</si>
  <si>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</si>
  <si>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</si>
  <si>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</si>
  <si>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</si>
  <si>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</si>
  <si>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</si>
  <si>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</si>
  <si>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</si>
  <si>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</si>
  <si>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</si>
  <si>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</si>
  <si>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</si>
  <si>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</si>
  <si>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</si>
  <si>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</si>
  <si>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</si>
  <si>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</si>
  <si>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</si>
  <si>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</si>
  <si>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</si>
  <si>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</si>
  <si>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</si>
  <si>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</si>
  <si>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</si>
  <si>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</si>
  <si>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</si>
  <si>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</si>
  <si>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</si>
  <si>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</si>
  <si>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</si>
  <si>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</si>
  <si>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</si>
  <si>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</si>
  <si>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</si>
  <si>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</si>
  <si>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</si>
  <si>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</si>
  <si>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</si>
  <si>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</si>
  <si>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</si>
  <si>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</si>
  <si>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</si>
  <si>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</si>
  <si>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</si>
  <si>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</si>
  <si>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</si>
  <si>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</si>
  <si>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</si>
  <si>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</si>
  <si>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</si>
  <si>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</si>
  <si>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</si>
  <si>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</si>
  <si>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</si>
  <si>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</si>
  <si>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</si>
  <si>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</si>
  <si>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</si>
  <si>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</si>
  <si>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</si>
  <si>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</si>
  <si>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</si>
  <si>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</si>
  <si>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</si>
  <si>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</si>
  <si>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</si>
  <si>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</si>
  <si>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</si>
  <si>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</si>
  <si>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</si>
  <si>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</si>
  <si>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</si>
  <si>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</si>
  <si>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</si>
  <si>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</si>
  <si>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</si>
  <si>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</si>
  <si>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</si>
  <si>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</si>
  <si>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</si>
  <si>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</si>
  <si>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</si>
  <si>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</si>
  <si>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</si>
  <si>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</si>
  <si>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</si>
  <si>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</si>
  <si>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</si>
  <si>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</si>
  <si>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</si>
  <si>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</si>
  <si>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</si>
  <si>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</si>
  <si>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</si>
  <si>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</si>
  <si>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</si>
  <si>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</si>
  <si>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</si>
  <si>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</si>
  <si>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</si>
  <si>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</si>
  <si>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</si>
  <si>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</si>
  <si>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</si>
  <si>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</si>
  <si>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</si>
  <si>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</si>
  <si>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</si>
  <si>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</si>
  <si>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</si>
  <si>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</si>
  <si>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</si>
  <si>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</si>
  <si>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</si>
  <si>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</si>
  <si>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</si>
  <si>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</si>
  <si>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</si>
  <si>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</si>
  <si>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</si>
  <si>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</si>
  <si>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</si>
  <si>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</si>
  <si>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</si>
  <si>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</si>
  <si>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</si>
  <si>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</si>
  <si>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</si>
  <si>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</si>
  <si>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</si>
  <si>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</si>
  <si>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</si>
  <si>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</si>
  <si>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</si>
  <si>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</si>
  <si>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</si>
  <si>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</si>
  <si>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</si>
  <si>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</si>
  <si>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</si>
  <si>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</si>
  <si>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</si>
  <si>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</si>
  <si>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</si>
  <si>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</si>
  <si>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</si>
  <si>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</si>
  <si>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</si>
  <si>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</si>
  <si>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</si>
  <si>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</si>
  <si>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</si>
  <si>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</si>
  <si>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</si>
  <si>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</si>
  <si>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</si>
  <si>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</si>
  <si>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</si>
  <si>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</si>
  <si>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</si>
  <si>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</si>
  <si>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</si>
  <si>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</si>
  <si>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</si>
  <si>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</si>
  <si>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</si>
  <si>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</si>
  <si>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</si>
  <si>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</si>
  <si>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</si>
  <si>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</si>
  <si>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</si>
  <si>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</si>
  <si>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</si>
  <si>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</si>
  <si>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</si>
  <si>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</si>
  <si>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</si>
  <si>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</si>
  <si>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</si>
  <si>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</si>
  <si>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</si>
  <si>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</si>
  <si>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</si>
  <si>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</si>
  <si>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</si>
  <si>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</si>
  <si>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</si>
  <si>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</si>
  <si>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</si>
  <si>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</si>
  <si>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</si>
  <si>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</si>
  <si>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</si>
  <si>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</si>
  <si>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</si>
  <si>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</si>
  <si>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</si>
  <si>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</si>
  <si>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</si>
  <si>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</si>
  <si>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</si>
  <si>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</si>
  <si>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</si>
  <si>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</si>
  <si>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</si>
  <si>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</si>
  <si>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</si>
  <si>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</si>
  <si>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</si>
  <si>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</si>
  <si>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</si>
  <si>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</si>
  <si>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</si>
  <si>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</si>
  <si>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</si>
  <si>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</si>
  <si>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</si>
  <si>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</si>
  <si>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</si>
  <si>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</si>
  <si>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</si>
  <si>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</si>
  <si>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</si>
  <si>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</si>
  <si>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</si>
  <si>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</si>
  <si>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</si>
  <si>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</si>
  <si>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</si>
  <si>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</si>
  <si>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</si>
  <si>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</si>
  <si>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</si>
  <si>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</si>
  <si>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</si>
  <si>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</si>
  <si>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</si>
  <si>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</si>
  <si>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</si>
  <si>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</si>
  <si>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</si>
  <si>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</si>
  <si>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</si>
  <si>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</si>
  <si>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</si>
  <si>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</si>
  <si>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</si>
  <si>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</si>
  <si>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</si>
  <si>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</si>
  <si>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</si>
  <si>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</si>
  <si>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</si>
  <si>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</si>
  <si>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</si>
  <si>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</si>
  <si>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</si>
  <si>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</si>
  <si>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</si>
  <si>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</si>
  <si>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</si>
  <si>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</si>
  <si>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</si>
  <si>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</si>
  <si>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</si>
  <si>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</si>
  <si>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</si>
  <si>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</si>
  <si>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</si>
  <si>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</si>
  <si>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</si>
  <si>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</si>
  <si>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</si>
  <si>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</si>
  <si>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</si>
  <si>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</si>
  <si>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</si>
  <si>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</si>
  <si>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</si>
  <si>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</si>
  <si>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</si>
  <si>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</si>
  <si>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</si>
  <si>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</si>
  <si>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</si>
  <si>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</si>
  <si>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</si>
  <si>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</si>
  <si>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</si>
  <si>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</si>
  <si>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</si>
  <si>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</si>
  <si>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</si>
  <si>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</si>
  <si>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</si>
  <si>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</si>
  <si>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</si>
  <si>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</si>
  <si>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</si>
  <si>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</si>
  <si>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</si>
  <si>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</si>
  <si>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</si>
  <si>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</si>
  <si>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</si>
  <si>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</si>
  <si>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</si>
  <si>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</si>
  <si>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</si>
  <si>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</si>
  <si>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</si>
  <si>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</si>
  <si>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</si>
  <si>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</si>
  <si>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</si>
  <si>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</si>
  <si>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</si>
  <si>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</si>
  <si>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</si>
  <si>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</si>
  <si>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</si>
  <si>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</si>
  <si>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</si>
  <si>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</si>
  <si>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</si>
  <si>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</si>
  <si>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</si>
  <si>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</si>
  <si>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</si>
  <si>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</si>
  <si>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</si>
  <si>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</si>
  <si>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</si>
  <si>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</si>
  <si>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</si>
  <si>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</si>
  <si>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</si>
  <si>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</si>
  <si>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</si>
  <si>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</si>
  <si>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</si>
  <si>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</si>
  <si>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</si>
  <si>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</si>
  <si>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</si>
  <si>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</si>
  <si>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</si>
  <si>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</si>
  <si>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</si>
  <si>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</si>
  <si>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</si>
  <si>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</si>
  <si>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</si>
  <si>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</si>
  <si>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</si>
  <si>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</si>
  <si>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</si>
  <si>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</si>
  <si>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</si>
  <si>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</si>
  <si>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</si>
  <si>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</si>
  <si>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</si>
  <si>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</si>
  <si>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</si>
  <si>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</si>
  <si>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</si>
  <si>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</si>
  <si>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</si>
  <si>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</si>
  <si>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</si>
  <si>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</si>
  <si>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</si>
  <si>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</si>
  <si>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</si>
  <si>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</si>
  <si>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</si>
  <si>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</si>
  <si>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</si>
  <si>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</si>
  <si>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</si>
  <si>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</si>
  <si>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</si>
  <si>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</si>
  <si>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</si>
  <si>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</si>
  <si>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</si>
  <si>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</si>
  <si>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</si>
  <si>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</si>
  <si>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</si>
  <si>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</si>
  <si>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</si>
  <si>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</si>
  <si>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</si>
  <si>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</si>
  <si>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</si>
  <si>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</si>
  <si>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</si>
  <si>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</si>
  <si>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</si>
  <si>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</si>
  <si>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</si>
  <si>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</si>
  <si>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</si>
  <si>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</si>
  <si>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</si>
  <si>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</si>
  <si>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</si>
  <si>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</si>
  <si>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</si>
  <si>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</si>
  <si>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</si>
  <si>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</si>
  <si>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</si>
  <si>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</si>
  <si>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</si>
  <si>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</si>
  <si>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</si>
  <si>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</si>
  <si>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</si>
  <si>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</si>
  <si>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</si>
  <si>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</si>
  <si>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</si>
  <si>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</si>
  <si>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</si>
  <si>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</si>
  <si>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</si>
  <si>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</si>
  <si>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</si>
  <si>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</si>
  <si>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</si>
  <si>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</si>
  <si>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</si>
  <si>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</si>
  <si>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</si>
  <si>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</si>
  <si>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</si>
  <si>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</si>
  <si>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</si>
  <si>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</si>
  <si>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</si>
  <si>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</si>
  <si>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</si>
  <si>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</si>
  <si>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</si>
  <si>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</si>
  <si>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</si>
  <si>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</si>
  <si>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</si>
  <si>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</si>
  <si>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</si>
  <si>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</si>
  <si>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</si>
  <si>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</si>
  <si>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</si>
  <si>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</si>
  <si>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</si>
  <si>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</si>
  <si>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</si>
  <si>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</si>
  <si>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</si>
  <si>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</si>
  <si>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</si>
  <si>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</si>
  <si>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</si>
  <si>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</si>
  <si>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</si>
  <si>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</si>
  <si>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</si>
  <si>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</si>
  <si>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</si>
  <si>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</si>
  <si>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</si>
  <si>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</si>
  <si>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</si>
  <si>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</si>
  <si>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</si>
  <si>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</si>
  <si>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</si>
  <si>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</si>
  <si>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</si>
  <si>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</si>
  <si>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</si>
  <si>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</si>
  <si>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</si>
  <si>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</si>
  <si>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</si>
  <si>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</si>
  <si>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</si>
  <si>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</si>
  <si>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</si>
  <si>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</si>
  <si>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</si>
  <si>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</si>
  <si>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</si>
  <si>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</si>
  <si>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</si>
  <si>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</si>
  <si>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</si>
  <si>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</si>
  <si>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</si>
  <si>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</si>
  <si>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</si>
  <si>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</si>
  <si>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</si>
  <si>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</si>
  <si>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</si>
  <si>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</si>
  <si>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</si>
  <si>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</si>
  <si>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</si>
  <si>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</si>
  <si>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</si>
  <si>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</si>
  <si>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</si>
  <si>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</si>
  <si>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</si>
  <si>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</si>
  <si>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</si>
  <si>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</si>
  <si>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</si>
  <si>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</si>
  <si>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</si>
  <si>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</si>
  <si>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</si>
  <si>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</si>
  <si>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</si>
  <si>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</si>
  <si>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</si>
  <si>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</si>
  <si>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</si>
  <si>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</si>
  <si>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</si>
  <si>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</si>
  <si>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</si>
  <si>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</si>
  <si>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</si>
  <si>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</si>
  <si>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</si>
  <si>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</si>
  <si>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</si>
  <si>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</si>
  <si>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</si>
  <si>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</si>
  <si>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</si>
  <si>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</si>
  <si>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</si>
  <si>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</si>
  <si>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</si>
  <si>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</si>
  <si>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</si>
  <si>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</si>
  <si>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</si>
  <si>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</si>
  <si>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</si>
  <si>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</si>
  <si>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</si>
  <si>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</si>
  <si>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</si>
  <si>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</si>
  <si>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</si>
  <si>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</si>
  <si>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</si>
  <si>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</si>
  <si>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</si>
  <si>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</si>
  <si>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</si>
  <si>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</si>
  <si>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</si>
  <si>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</si>
  <si>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</si>
  <si>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</si>
  <si>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</si>
  <si>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</si>
  <si>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</si>
  <si>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</si>
  <si>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</si>
  <si>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</si>
  <si>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</si>
  <si>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</si>
  <si>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</si>
  <si>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</si>
  <si>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</si>
  <si>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</si>
  <si>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</si>
  <si>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</si>
  <si>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</si>
  <si>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</si>
  <si>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</si>
  <si>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</si>
  <si>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</si>
  <si>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</si>
  <si>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</si>
  <si>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</si>
  <si>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</si>
  <si>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</si>
  <si>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</si>
  <si>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</si>
  <si>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</si>
  <si>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</si>
  <si>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</si>
  <si>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</si>
  <si>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</si>
  <si>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</si>
  <si>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</si>
  <si>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</si>
  <si>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</si>
  <si>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</si>
  <si>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</si>
  <si>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</si>
  <si>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</si>
  <si>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</si>
  <si>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</si>
  <si>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</si>
  <si>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</si>
  <si>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</si>
  <si>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</si>
  <si>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</si>
  <si>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</si>
  <si>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</si>
  <si>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</si>
  <si>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</si>
  <si>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</si>
  <si>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</si>
  <si>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</si>
  <si>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</si>
  <si>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</si>
  <si>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</si>
  <si>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</si>
  <si>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</si>
  <si>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</si>
  <si>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</si>
  <si>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</si>
  <si>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</si>
  <si>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</si>
  <si>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</si>
  <si>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</si>
  <si>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</si>
  <si>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</si>
  <si>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</si>
  <si>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</si>
  <si>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</si>
  <si>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</si>
  <si>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</si>
  <si>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</si>
  <si>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</si>
  <si>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</si>
  <si>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</si>
  <si>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</si>
  <si>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</si>
  <si>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</si>
  <si>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</si>
  <si>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</si>
  <si>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</si>
  <si>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</si>
  <si>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</si>
  <si>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</si>
  <si>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</si>
  <si>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</si>
  <si>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</si>
  <si>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</si>
  <si>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</si>
  <si>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</si>
  <si>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</si>
  <si>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</si>
  <si>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</si>
  <si>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</si>
  <si>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</si>
  <si>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</si>
  <si>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</si>
  <si>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</si>
  <si>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</si>
  <si>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</si>
  <si>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</si>
  <si>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</si>
  <si>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</si>
  <si>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</si>
  <si>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</si>
  <si>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</si>
  <si>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</si>
  <si>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</si>
  <si>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</si>
  <si>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</si>
  <si>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</si>
  <si>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</si>
  <si>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</si>
  <si>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</si>
  <si>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</si>
  <si>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</si>
  <si>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</si>
  <si>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</si>
  <si>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</si>
  <si>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</si>
  <si>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</si>
  <si>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</si>
  <si>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</si>
  <si>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</si>
  <si>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</si>
  <si>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</si>
  <si>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</si>
  <si>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</si>
  <si>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</si>
  <si>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</si>
  <si>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</si>
  <si>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</si>
  <si>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</si>
  <si>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</si>
  <si>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</si>
  <si>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</si>
  <si>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</si>
  <si>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</si>
  <si>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</si>
  <si>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</si>
  <si>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</si>
  <si>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</si>
  <si>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</si>
  <si>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</si>
  <si>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</si>
  <si>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</si>
  <si>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</si>
  <si>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</si>
  <si>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</si>
  <si>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</si>
  <si>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</si>
  <si>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</si>
  <si>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</si>
  <si>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</si>
  <si>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</si>
  <si>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</si>
  <si>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</si>
  <si>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</si>
  <si>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</si>
  <si>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</si>
  <si>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</si>
  <si>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</si>
  <si>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</si>
  <si>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</si>
  <si>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</si>
  <si>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</si>
  <si>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</si>
  <si>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</si>
  <si>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</si>
  <si>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</si>
  <si>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</si>
  <si>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</si>
  <si>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</si>
  <si>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</si>
  <si>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</si>
  <si>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</si>
  <si>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</si>
  <si>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</si>
  <si>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</si>
  <si>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</si>
  <si>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</si>
  <si>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</si>
  <si>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</si>
  <si>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</si>
  <si>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</si>
  <si>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</si>
  <si>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</si>
  <si>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</si>
  <si>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</si>
  <si>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</si>
  <si>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</si>
  <si>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</si>
  <si>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</si>
  <si>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</si>
  <si>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</si>
  <si>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</si>
  <si>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</si>
  <si>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</si>
  <si>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</si>
  <si>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</si>
  <si>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</si>
  <si>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</si>
  <si>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</si>
  <si>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</si>
  <si>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</si>
  <si>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</si>
  <si>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</si>
  <si>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</si>
  <si>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</si>
  <si>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</si>
  <si>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</si>
  <si>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</si>
  <si>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</si>
  <si>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</si>
  <si>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</si>
  <si>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</si>
  <si>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</si>
  <si>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</si>
  <si>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</si>
  <si>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</si>
  <si>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</si>
  <si>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</si>
  <si>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</si>
  <si>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</si>
  <si>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</si>
  <si>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</si>
  <si>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</si>
  <si>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</si>
  <si>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</si>
  <si>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</si>
  <si>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</si>
  <si>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</si>
  <si>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</si>
  <si>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</si>
  <si>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</si>
  <si>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</si>
  <si>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</si>
  <si>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</si>
  <si>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</si>
  <si>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</si>
  <si>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</si>
  <si>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</si>
  <si>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</si>
  <si>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</si>
  <si>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</si>
  <si>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</si>
  <si>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</si>
  <si>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</si>
  <si>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</si>
  <si>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</si>
  <si>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</si>
  <si>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</si>
  <si>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</si>
  <si>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</si>
  <si>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</si>
  <si>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</si>
  <si>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</si>
  <si>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</si>
  <si>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</si>
  <si>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</si>
  <si>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</si>
  <si>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</si>
  <si>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</si>
  <si>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</si>
  <si>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</si>
  <si>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</si>
  <si>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</si>
  <si>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</si>
  <si>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</si>
  <si>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</si>
  <si>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</si>
  <si>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</si>
  <si>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</si>
  <si>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</si>
  <si>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</si>
  <si>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</si>
  <si>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</si>
  <si>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</si>
  <si>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</si>
  <si>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</si>
  <si>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</si>
  <si>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</si>
  <si>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</si>
  <si>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</si>
  <si>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</si>
  <si>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</si>
  <si>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</si>
  <si>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</si>
  <si>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</si>
  <si>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</si>
  <si>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</si>
  <si>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</si>
  <si>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</si>
  <si>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</si>
  <si>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</si>
  <si>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</si>
  <si>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</si>
  <si>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</si>
  <si>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</si>
  <si>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</si>
  <si>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</si>
  <si>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</si>
  <si>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</si>
  <si>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</si>
  <si>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</si>
  <si>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</si>
  <si>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</si>
  <si>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</si>
  <si>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</si>
  <si>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</si>
  <si>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</si>
  <si>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</si>
  <si>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</si>
  <si>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</si>
  <si>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</si>
  <si>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</si>
  <si>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</si>
  <si>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</si>
  <si>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</si>
  <si>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</si>
  <si>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</si>
  <si>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</si>
  <si>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</si>
  <si>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</si>
  <si>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</si>
  <si>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</si>
  <si>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</si>
  <si>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</si>
  <si>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</si>
  <si>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</si>
  <si>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</si>
  <si>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</si>
  <si>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</si>
  <si>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</si>
  <si>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</si>
  <si>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</si>
  <si>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</si>
  <si>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</si>
  <si>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</si>
  <si>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</si>
  <si>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</si>
  <si>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</si>
  <si>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</si>
  <si>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</si>
  <si>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</si>
  <si>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</si>
  <si>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</si>
  <si>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</si>
  <si>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</si>
  <si>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</si>
  <si>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</si>
  <si>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</si>
  <si>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</si>
  <si>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</si>
  <si>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</si>
  <si>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</si>
  <si>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</si>
  <si>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</si>
  <si>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</si>
  <si>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</si>
  <si>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</si>
  <si>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</si>
  <si>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</si>
  <si>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</si>
  <si>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</si>
  <si>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</si>
  <si>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</si>
  <si>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</si>
  <si>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</si>
  <si>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</si>
  <si>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</si>
  <si>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</si>
  <si>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</si>
  <si>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</si>
  <si>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</si>
  <si>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</si>
  <si>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</si>
  <si>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</si>
  <si>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</si>
  <si>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</si>
  <si>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</si>
  <si>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</si>
  <si>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</si>
  <si>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</si>
  <si>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</si>
  <si>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</si>
  <si>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</si>
  <si>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</si>
  <si>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</si>
  <si>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</si>
  <si>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</si>
  <si>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</si>
  <si>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</si>
  <si>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</si>
  <si>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</si>
  <si>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</si>
  <si>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</si>
  <si>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</si>
  <si>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</si>
  <si>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</si>
  <si>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</si>
  <si>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</si>
  <si>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</si>
  <si>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</si>
  <si>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</si>
  <si>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</si>
  <si>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</si>
  <si>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</si>
  <si>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</si>
  <si>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</si>
  <si>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</si>
  <si>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</si>
  <si>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</si>
  <si>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</si>
  <si>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</si>
  <si>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</si>
  <si>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</si>
  <si>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</si>
  <si>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</si>
  <si>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</si>
  <si>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</si>
  <si>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</si>
  <si>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</si>
  <si>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</si>
  <si>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</si>
  <si>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</si>
  <si>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</si>
  <si>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</si>
  <si>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</si>
  <si>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</si>
  <si>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</si>
  <si>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</si>
  <si>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</si>
  <si>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</si>
  <si>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</si>
  <si>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</si>
  <si>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</si>
  <si>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</si>
  <si>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</si>
  <si>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</si>
  <si>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</si>
  <si>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</si>
  <si>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</si>
  <si>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</si>
  <si>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</si>
  <si>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</si>
  <si>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</si>
  <si>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</si>
  <si>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</si>
  <si>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</si>
  <si>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</si>
  <si>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</si>
  <si>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</si>
  <si>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</si>
  <si>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</si>
  <si>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</si>
  <si>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</si>
  <si>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</si>
  <si>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</si>
  <si>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</si>
  <si>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</si>
  <si>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</si>
  <si>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</si>
  <si>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</si>
  <si>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</si>
  <si>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</si>
  <si>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</si>
  <si>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</si>
  <si>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</si>
  <si>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</si>
  <si>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</si>
  <si>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</si>
  <si>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</si>
  <si>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</si>
  <si>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</si>
  <si>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</si>
  <si>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</si>
  <si>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</si>
  <si>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</si>
  <si>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</si>
  <si>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</si>
  <si>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</si>
  <si>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</si>
  <si>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</si>
  <si>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</si>
  <si>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</si>
  <si>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</si>
  <si>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</si>
  <si>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</si>
  <si>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</si>
  <si>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</si>
  <si>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</si>
  <si>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</si>
  <si>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</si>
  <si>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</si>
  <si>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</si>
  <si>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</si>
  <si>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</si>
  <si>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</si>
  <si>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</si>
  <si>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</si>
  <si>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</si>
  <si>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</si>
  <si>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</si>
  <si>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</si>
  <si>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</si>
  <si>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</si>
  <si>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</si>
  <si>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</si>
  <si>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</si>
  <si>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</si>
  <si>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</si>
  <si>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</si>
  <si>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</si>
  <si>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</si>
  <si>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</si>
  <si>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</si>
  <si>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</si>
  <si>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</si>
  <si>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</si>
  <si>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</si>
  <si>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</si>
  <si>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</si>
  <si>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</si>
  <si>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</si>
  <si>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</si>
  <si>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</si>
  <si>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</si>
  <si>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</si>
  <si>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</si>
  <si>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</si>
  <si>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</si>
  <si>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</si>
  <si>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</si>
  <si>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</si>
  <si>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</si>
  <si>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</si>
  <si>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</si>
  <si>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</si>
  <si>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</si>
  <si>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</si>
  <si>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</si>
  <si>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</si>
  <si>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</si>
  <si>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</si>
  <si>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</si>
  <si>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</si>
  <si>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</si>
  <si>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</si>
  <si>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</si>
  <si>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</si>
  <si>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</si>
  <si>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</si>
  <si>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</si>
  <si>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</si>
  <si>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</si>
  <si>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</si>
  <si>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</si>
  <si>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</si>
  <si>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</si>
  <si>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</si>
  <si>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</si>
  <si>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</si>
  <si>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</si>
  <si>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</si>
  <si>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</si>
  <si>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</si>
  <si>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</si>
  <si>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</si>
  <si>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</si>
  <si>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</si>
  <si>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</si>
  <si>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</si>
  <si>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</si>
  <si>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</si>
  <si>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</si>
  <si>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</si>
  <si>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</si>
  <si>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</si>
  <si>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</si>
  <si>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</si>
  <si>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</si>
  <si>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</si>
  <si>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</si>
  <si>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</si>
  <si>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</si>
  <si>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</si>
  <si>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</si>
  <si>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</si>
  <si>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</si>
  <si>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</si>
  <si>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</si>
  <si>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</si>
  <si>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</si>
  <si>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</si>
  <si>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</si>
  <si>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</si>
  <si>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</si>
  <si>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</si>
  <si>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</si>
  <si>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</si>
  <si>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</si>
  <si>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</si>
  <si>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</si>
  <si>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</si>
  <si>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</si>
  <si>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</si>
  <si>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</si>
  <si>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</si>
  <si>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</si>
  <si>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</si>
  <si>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</si>
  <si>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</si>
  <si>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</si>
  <si>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</si>
  <si>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</si>
  <si>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</si>
  <si>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</si>
  <si>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</si>
  <si>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</si>
  <si>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</si>
  <si>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</si>
  <si>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</si>
  <si>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</si>
  <si>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</si>
  <si>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</si>
  <si>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</si>
  <si>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</si>
  <si>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</si>
  <si>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</si>
  <si>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</si>
  <si>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</si>
  <si>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</si>
  <si>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</si>
  <si>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</si>
  <si>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</si>
  <si>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</si>
  <si>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</si>
  <si>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</si>
  <si>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</si>
  <si>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</si>
  <si>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</si>
  <si>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</si>
  <si>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</si>
  <si>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</si>
  <si>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</si>
  <si>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</si>
  <si>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</si>
  <si>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</si>
  <si>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</si>
  <si>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</si>
  <si>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</si>
  <si>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</si>
  <si>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</si>
  <si>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</si>
  <si>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</si>
  <si>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</si>
  <si>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</si>
  <si>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</si>
  <si>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</si>
  <si>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</si>
  <si>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</si>
  <si>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</si>
  <si>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</si>
  <si>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</si>
  <si>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</si>
  <si>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</si>
  <si>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</si>
  <si>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</si>
  <si>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</si>
  <si>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</si>
  <si>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</si>
  <si>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</si>
  <si>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</si>
  <si>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</si>
  <si>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</si>
  <si>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</si>
  <si>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</si>
  <si>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</si>
  <si>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</si>
  <si>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</si>
  <si>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</si>
  <si>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</si>
  <si>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</si>
  <si>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</si>
  <si>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</si>
  <si>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</si>
  <si>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</si>
  <si>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</si>
  <si>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</si>
  <si>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</si>
  <si>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</si>
  <si>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</si>
  <si>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</si>
  <si>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</si>
  <si>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</si>
  <si>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</si>
  <si>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</si>
  <si>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</si>
  <si>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</si>
  <si>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</si>
  <si>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</si>
  <si>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</si>
  <si>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</si>
  <si>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</si>
  <si>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</si>
  <si>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</si>
  <si>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</si>
  <si>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</si>
  <si>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</si>
  <si>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</si>
  <si>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</si>
  <si>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</si>
  <si>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</si>
  <si>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</si>
  <si>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</si>
  <si>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</si>
  <si>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</si>
  <si>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</si>
  <si>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</si>
  <si>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</si>
  <si>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</si>
  <si>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</si>
  <si>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</si>
  <si>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</si>
  <si>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</si>
  <si>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</si>
  <si>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</si>
  <si>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</si>
  <si>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</si>
  <si>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</si>
  <si>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</si>
  <si>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</si>
  <si>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</si>
  <si>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</si>
  <si>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</si>
  <si>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</si>
  <si>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</si>
  <si>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</si>
  <si>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</si>
  <si>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</si>
  <si>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</si>
  <si>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</si>
  <si>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</si>
  <si>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</si>
  <si>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</si>
  <si>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</si>
  <si>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</si>
  <si>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</si>
  <si>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</si>
  <si>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</si>
  <si>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</si>
  <si>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</si>
  <si>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</si>
  <si>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</si>
  <si>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</si>
  <si>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</si>
  <si>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</si>
  <si>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</si>
  <si>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</si>
  <si>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</si>
  <si>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</si>
  <si>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</si>
  <si>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</si>
  <si>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</si>
  <si>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</si>
  <si>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</si>
  <si>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</si>
  <si>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</si>
  <si>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</si>
  <si>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</si>
  <si>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</si>
  <si>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</si>
  <si>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</si>
  <si>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</si>
  <si>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</si>
  <si>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</si>
  <si>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</si>
  <si>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</si>
  <si>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</si>
  <si>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</si>
  <si>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</si>
  <si>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</si>
  <si>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</si>
  <si>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</si>
  <si>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</si>
  <si>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</si>
  <si>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</si>
  <si>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</si>
  <si>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</si>
  <si>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</si>
  <si>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</si>
  <si>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</si>
  <si>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</si>
  <si>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</si>
  <si>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</si>
  <si>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</si>
  <si>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</si>
  <si>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</si>
  <si>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</si>
  <si>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</si>
  <si>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</si>
  <si>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</si>
  <si>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</si>
  <si>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</si>
  <si>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</si>
  <si>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</si>
  <si>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</si>
  <si>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</si>
  <si>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</si>
  <si>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</si>
  <si>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</si>
  <si>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</si>
  <si>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</si>
  <si>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</si>
  <si>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</si>
  <si>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</si>
  <si>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</si>
  <si>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</si>
  <si>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</si>
  <si>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</si>
  <si>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</si>
  <si>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</si>
  <si>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</si>
  <si>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</si>
  <si>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</si>
  <si>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</si>
  <si>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</si>
  <si>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</si>
  <si>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</si>
  <si>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</si>
  <si>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</si>
  <si>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</si>
  <si>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</si>
  <si>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</si>
  <si>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</si>
  <si>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</si>
  <si>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</si>
  <si>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</si>
  <si>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</si>
  <si>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</si>
  <si>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</si>
  <si>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</si>
  <si>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</si>
  <si>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</si>
  <si>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</si>
  <si>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</si>
  <si>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</si>
  <si>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</si>
  <si>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</si>
  <si>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</si>
  <si>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</si>
  <si>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</si>
  <si>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</si>
  <si>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</si>
  <si>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</si>
  <si>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</si>
  <si>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</si>
  <si>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</si>
  <si>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</si>
  <si>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</si>
  <si>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</si>
  <si>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</si>
  <si>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</si>
  <si>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</si>
  <si>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</si>
  <si>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</si>
  <si>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</si>
  <si>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</si>
  <si>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</si>
  <si>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</si>
  <si>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</si>
  <si>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</si>
  <si>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</si>
  <si>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</si>
  <si>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</si>
  <si>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</si>
  <si>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</si>
  <si>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</si>
  <si>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</si>
  <si>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</si>
  <si>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</si>
  <si>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</si>
  <si>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</si>
  <si>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</si>
  <si>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</si>
  <si>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</si>
  <si>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</si>
  <si>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</si>
  <si>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</si>
  <si>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</si>
  <si>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</si>
  <si>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</si>
  <si>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</si>
  <si>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</si>
  <si>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</si>
  <si>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</si>
  <si>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</si>
  <si>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</si>
  <si>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</si>
  <si>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</si>
  <si>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</si>
  <si>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</si>
  <si>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</si>
  <si>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</si>
  <si>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</si>
  <si>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</si>
  <si>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</si>
  <si>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</si>
  <si>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</si>
  <si>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</si>
  <si>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</si>
  <si>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</si>
  <si>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</si>
  <si>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</si>
  <si>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</si>
  <si>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</si>
  <si>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</si>
  <si>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</si>
  <si>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</si>
  <si>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</si>
  <si>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</si>
  <si>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</si>
  <si>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</si>
  <si>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</si>
  <si>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</si>
  <si>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</si>
  <si>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</si>
  <si>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</si>
  <si>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</si>
  <si>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</si>
  <si>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</si>
  <si>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</si>
  <si>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</si>
  <si>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</si>
  <si>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</si>
  <si>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</si>
  <si>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</si>
  <si>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</si>
  <si>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</si>
  <si>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</si>
  <si>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</si>
  <si>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</si>
  <si>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</si>
  <si>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</si>
  <si>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</si>
  <si>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</si>
  <si>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</si>
  <si>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</si>
  <si>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</si>
  <si>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</si>
  <si>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</si>
  <si>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</si>
  <si>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</si>
  <si>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</si>
  <si>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</si>
  <si>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</si>
  <si>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</si>
  <si>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</si>
  <si>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</si>
  <si>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</si>
  <si>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</si>
  <si>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</si>
  <si>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</si>
  <si>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</si>
  <si>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</si>
  <si>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</si>
  <si>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</si>
  <si>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</si>
  <si>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</si>
  <si>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</si>
  <si>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</si>
  <si>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</si>
  <si>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</si>
  <si>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</si>
  <si>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</si>
  <si>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</si>
  <si>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</si>
  <si>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</si>
  <si>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</si>
  <si>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</si>
  <si>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</si>
  <si>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</si>
  <si>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</si>
  <si>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</si>
  <si>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</si>
  <si>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</si>
  <si>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</si>
  <si>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</si>
  <si>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</si>
  <si>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</si>
  <si>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</si>
  <si>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</si>
  <si>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</si>
  <si>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</si>
  <si>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</si>
  <si>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</si>
  <si>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</si>
  <si>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</si>
  <si>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</si>
  <si>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</si>
  <si>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</si>
  <si>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</si>
  <si>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</si>
  <si>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</si>
  <si>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</si>
  <si>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</si>
  <si>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</si>
  <si>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</si>
  <si>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</si>
  <si>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</si>
  <si>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</si>
  <si>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</si>
  <si>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</si>
  <si>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</si>
  <si>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</si>
  <si>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</si>
  <si>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</si>
  <si>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</si>
  <si>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</si>
  <si>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</si>
  <si>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</si>
  <si>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</si>
  <si>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</si>
  <si>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</si>
  <si>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</si>
  <si>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</si>
  <si>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</si>
  <si>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</si>
  <si>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</si>
  <si>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</si>
  <si>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</si>
  <si>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</si>
  <si>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</si>
  <si>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</si>
  <si>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</si>
  <si>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</si>
  <si>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</si>
  <si>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</si>
  <si>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</si>
  <si>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</si>
  <si>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</si>
  <si>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</si>
  <si>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</si>
  <si>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</si>
  <si>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</si>
  <si>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</si>
  <si>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</si>
  <si>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</si>
  <si>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</si>
  <si>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</si>
  <si>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</si>
  <si>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</si>
  <si>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</si>
  <si>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</si>
  <si>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</si>
  <si>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</si>
  <si>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</si>
  <si>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</si>
  <si>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</si>
  <si>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</si>
  <si>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</si>
  <si>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</si>
  <si>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</si>
  <si>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</si>
  <si>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</si>
  <si>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</si>
  <si>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</si>
  <si>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</si>
  <si>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</si>
  <si>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</si>
  <si>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</si>
  <si>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</si>
  <si>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</si>
  <si>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</si>
  <si>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</si>
  <si>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</si>
  <si>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</si>
  <si>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</si>
  <si>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</si>
  <si>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</si>
  <si>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</si>
  <si>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</si>
  <si>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</si>
  <si>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</si>
  <si>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</si>
  <si>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</si>
  <si>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</si>
  <si>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</si>
  <si>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</si>
  <si>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</si>
  <si>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</si>
  <si>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</si>
  <si>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</si>
  <si>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</si>
  <si>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</si>
  <si>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</si>
  <si>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</si>
  <si>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</si>
  <si>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</si>
  <si>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</si>
  <si>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</si>
  <si>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</si>
  <si>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</si>
  <si>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</si>
  <si>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</si>
  <si>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</si>
  <si>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</si>
  <si>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</si>
  <si>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</si>
  <si>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</si>
  <si>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</si>
  <si>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</si>
  <si>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</si>
  <si>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</si>
  <si>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</si>
  <si>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</si>
  <si>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</si>
  <si>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</si>
  <si>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</si>
  <si>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</si>
  <si>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</si>
  <si>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</si>
  <si>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</si>
  <si>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</si>
  <si>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</si>
  <si>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</si>
  <si>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</si>
  <si>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</si>
  <si>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</si>
  <si>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</si>
  <si>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</si>
  <si>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</si>
  <si>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</si>
  <si>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</si>
  <si>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</si>
  <si>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</si>
  <si>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</si>
  <si>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</si>
  <si>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</si>
  <si>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</si>
  <si>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</si>
  <si>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</si>
  <si>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</si>
  <si>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</si>
  <si>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</si>
  <si>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</si>
  <si>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</si>
  <si>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</si>
  <si>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</si>
  <si>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</si>
  <si>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</si>
  <si>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</si>
  <si>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</si>
  <si>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</si>
  <si>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</si>
  <si>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</si>
  <si>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</si>
  <si>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</si>
  <si>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</si>
  <si>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</si>
  <si>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</si>
  <si>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</si>
  <si>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</si>
  <si>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</si>
  <si>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</si>
  <si>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</si>
  <si>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</si>
  <si>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</si>
  <si>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</si>
  <si>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</si>
  <si>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</si>
  <si>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</si>
  <si>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</si>
  <si>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</si>
  <si>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</si>
  <si>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</si>
  <si>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</si>
  <si>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</si>
  <si>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</si>
  <si>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</si>
  <si>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</si>
  <si>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</si>
  <si>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</si>
  <si>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</si>
  <si>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</si>
  <si>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</si>
  <si>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</si>
  <si>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</si>
  <si>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</si>
  <si>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</si>
  <si>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</si>
  <si>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</si>
  <si>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</si>
  <si>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</si>
  <si>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</si>
  <si>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</si>
  <si>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</si>
  <si>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</si>
  <si>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</si>
  <si>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</si>
  <si>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</si>
  <si>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</si>
  <si>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</si>
  <si>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</si>
  <si>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</si>
  <si>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</si>
  <si>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</si>
  <si>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</si>
  <si>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</si>
  <si>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</si>
  <si>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</si>
  <si>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</si>
  <si>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</si>
  <si>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</si>
  <si>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</si>
  <si>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</si>
  <si>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</si>
  <si>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</si>
  <si>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</si>
  <si>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</si>
  <si>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</si>
  <si>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</si>
  <si>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</si>
  <si>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</si>
  <si>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</si>
  <si>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</si>
  <si>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</si>
  <si>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</si>
  <si>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</si>
  <si>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</si>
  <si>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</si>
  <si>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</si>
  <si>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</si>
  <si>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</si>
  <si>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</si>
  <si>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</si>
  <si>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</si>
  <si>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</si>
  <si>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</si>
  <si>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</si>
  <si>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</si>
  <si>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</si>
  <si>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</si>
  <si>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</si>
  <si>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</si>
  <si>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</si>
  <si>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</si>
  <si>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</si>
  <si>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</si>
  <si>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</si>
  <si>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</si>
  <si>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</si>
  <si>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</si>
  <si>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</si>
  <si>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</si>
  <si>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</si>
  <si>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</si>
  <si>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</si>
  <si>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</si>
  <si>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</si>
  <si>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</si>
  <si>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</si>
  <si>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</si>
  <si>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</si>
  <si>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</si>
  <si>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</si>
  <si>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</si>
  <si>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</si>
  <si>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</si>
  <si>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</si>
  <si>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</si>
  <si>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</si>
  <si>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</si>
  <si>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</si>
  <si>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</si>
  <si>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</si>
  <si>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</si>
  <si>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</si>
  <si>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</si>
  <si>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</si>
  <si>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</si>
  <si>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</si>
  <si>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</si>
  <si>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</si>
  <si>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</si>
  <si>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</si>
  <si>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</si>
  <si>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</si>
  <si>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</si>
  <si>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</si>
  <si>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</si>
  <si>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</si>
  <si>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</si>
  <si>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</si>
  <si>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</si>
  <si>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</si>
  <si>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</si>
  <si>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</si>
  <si>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</si>
  <si>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</si>
  <si>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</si>
  <si>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</si>
  <si>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</si>
  <si>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</si>
  <si>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</si>
  <si>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</si>
  <si>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</si>
  <si>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</si>
  <si>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</si>
  <si>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</si>
  <si>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</si>
  <si>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</si>
  <si>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</si>
  <si>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</si>
  <si>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</si>
  <si>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</si>
  <si>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</si>
  <si>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</si>
  <si>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</si>
  <si>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</si>
  <si>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</si>
  <si>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</si>
  <si>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</si>
  <si>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</si>
  <si>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</si>
  <si>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</si>
  <si>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</si>
  <si>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</si>
  <si>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</si>
  <si>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</si>
  <si>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</si>
  <si>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</si>
  <si>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</si>
  <si>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</si>
  <si>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</si>
  <si>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</si>
  <si>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</si>
  <si>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</si>
  <si>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</si>
  <si>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</si>
  <si>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</si>
  <si>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</si>
  <si>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</si>
  <si>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</si>
  <si>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</si>
  <si>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</si>
  <si>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</si>
  <si>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</si>
  <si>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</si>
  <si>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</si>
  <si>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</si>
  <si>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</si>
  <si>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</si>
  <si>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</si>
  <si>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</si>
  <si>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</si>
  <si>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</si>
  <si>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</si>
  <si>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</si>
  <si>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</si>
  <si>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</si>
  <si>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</si>
  <si>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</si>
  <si>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</si>
  <si>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</si>
  <si>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</si>
  <si>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</si>
  <si>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</si>
  <si>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</si>
  <si>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</si>
  <si>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</si>
  <si>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</si>
  <si>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</si>
  <si>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</si>
  <si>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</si>
  <si>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</si>
  <si>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</si>
  <si>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</si>
  <si>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</si>
  <si>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</si>
  <si>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</si>
  <si>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</si>
  <si>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</si>
  <si>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</si>
  <si>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</si>
  <si>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</si>
  <si>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</si>
  <si>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</si>
  <si>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</si>
  <si>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</si>
  <si>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</si>
  <si>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</si>
  <si>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</si>
  <si>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</si>
  <si>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</si>
  <si>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</si>
  <si>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</si>
  <si>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</si>
  <si>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</si>
  <si>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</si>
  <si>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</si>
  <si>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</si>
  <si>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</si>
  <si>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</si>
  <si>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</si>
  <si>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</si>
  <si>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</si>
  <si>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</si>
  <si>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</si>
  <si>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</si>
  <si>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</si>
  <si>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</si>
  <si>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</si>
  <si>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</si>
  <si>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</si>
  <si>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</si>
  <si>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</si>
  <si>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</si>
  <si>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</si>
  <si>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</si>
  <si>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</si>
  <si>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</si>
  <si>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</si>
  <si>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</si>
  <si>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</si>
  <si>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</si>
  <si>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</si>
  <si>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</si>
  <si>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</si>
  <si>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</si>
  <si>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</si>
  <si>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</si>
  <si>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</si>
  <si>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</si>
  <si>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</si>
  <si>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</si>
  <si>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</si>
  <si>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</si>
  <si>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</si>
  <si>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</si>
  <si>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</si>
  <si>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</si>
  <si>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</si>
  <si>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</si>
  <si>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</si>
  <si>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</si>
  <si>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</si>
  <si>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</si>
  <si>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</si>
  <si>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</si>
  <si>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</si>
  <si>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</si>
  <si>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</si>
  <si>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</si>
  <si>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</si>
  <si>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</si>
  <si>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</si>
  <si>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</si>
  <si>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</si>
  <si>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</si>
  <si>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</si>
  <si>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</si>
  <si>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</si>
  <si>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</si>
  <si>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</si>
  <si>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</si>
  <si>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</si>
  <si>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</si>
  <si>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</si>
  <si>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</si>
  <si>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</si>
  <si>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</si>
  <si>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</si>
  <si>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</si>
  <si>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</si>
  <si>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</si>
  <si>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</si>
  <si>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</si>
  <si>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</si>
  <si>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</si>
  <si>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</si>
  <si>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</si>
  <si>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</si>
  <si>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</si>
  <si>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</si>
  <si>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</si>
  <si>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</si>
  <si>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</si>
  <si>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</si>
  <si>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</si>
  <si>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</si>
  <si>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</si>
  <si>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</si>
  <si>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</si>
  <si>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</si>
  <si>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</si>
  <si>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</si>
  <si>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</si>
  <si>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</si>
  <si>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</si>
  <si>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</si>
  <si>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</si>
  <si>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</si>
  <si>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</si>
  <si>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</si>
  <si>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</si>
  <si>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</si>
  <si>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</si>
  <si>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</si>
  <si>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</si>
  <si>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</si>
  <si>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</si>
  <si>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</si>
  <si>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</si>
  <si>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</si>
  <si>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</si>
  <si>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</si>
  <si>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</si>
  <si>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</si>
  <si>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</si>
  <si>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</si>
  <si>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</si>
  <si>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</si>
  <si>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</si>
  <si>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</si>
  <si>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</si>
  <si>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</si>
  <si>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</si>
  <si>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</si>
  <si>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</si>
  <si>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</si>
  <si>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</si>
  <si>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</si>
  <si>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</si>
  <si>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</si>
  <si>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</si>
  <si>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</si>
  <si>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</si>
  <si>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</si>
  <si>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</si>
  <si>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</si>
  <si>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</si>
  <si>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</si>
  <si>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</si>
  <si>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</si>
  <si>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</si>
  <si>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</si>
  <si>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</si>
  <si>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</si>
  <si>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</si>
  <si>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</si>
  <si>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</si>
  <si>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</si>
  <si>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</si>
  <si>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</si>
  <si>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</si>
  <si>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</si>
  <si>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</si>
  <si>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</si>
  <si>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</si>
  <si>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</si>
  <si>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</si>
  <si>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</si>
  <si>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</si>
  <si>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</si>
  <si>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</si>
  <si>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</si>
  <si>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</si>
  <si>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</si>
  <si>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</si>
  <si>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</si>
  <si>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</si>
  <si>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</si>
  <si>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</si>
  <si>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</si>
  <si>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</si>
  <si>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</si>
  <si>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</si>
  <si>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</si>
  <si>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</si>
  <si>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</si>
  <si>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</si>
  <si>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</si>
  <si>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</si>
  <si>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</si>
  <si>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</si>
  <si>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</si>
  <si>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</si>
  <si>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</si>
  <si>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</si>
  <si>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</si>
  <si>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</si>
  <si>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</si>
  <si>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</si>
  <si>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</si>
  <si>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</si>
  <si>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</si>
  <si>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</si>
  <si>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</si>
  <si>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</si>
  <si>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</si>
  <si>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</si>
  <si>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</si>
  <si>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</si>
  <si>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</si>
  <si>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</si>
  <si>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</si>
  <si>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</si>
  <si>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</si>
  <si>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</si>
  <si>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</si>
  <si>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</si>
  <si>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</si>
  <si>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</si>
  <si>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</si>
  <si>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</si>
  <si>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</si>
  <si>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</si>
  <si>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</si>
  <si>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</si>
  <si>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</si>
  <si>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</si>
  <si>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</si>
  <si>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</si>
  <si>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</si>
  <si>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</si>
  <si>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</si>
  <si>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</si>
  <si>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</si>
  <si>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</si>
  <si>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</si>
  <si>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</si>
  <si>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</si>
  <si>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</si>
  <si>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</si>
  <si>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</si>
  <si>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</si>
  <si>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</si>
  <si>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</si>
  <si>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</si>
  <si>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</si>
  <si>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</si>
  <si>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</si>
  <si>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</si>
  <si>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</si>
  <si>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</si>
  <si>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</si>
  <si>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</si>
  <si>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</si>
  <si>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</si>
  <si>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</si>
  <si>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</si>
  <si>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</si>
  <si>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</si>
  <si>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</si>
  <si>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</si>
  <si>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</si>
  <si>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</si>
  <si>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</si>
  <si>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</si>
  <si>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</si>
  <si>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</si>
  <si>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</si>
  <si>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</si>
  <si>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</si>
  <si>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</si>
  <si>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</si>
  <si>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</si>
  <si>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</si>
  <si>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</si>
  <si>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</si>
  <si>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</si>
  <si>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</si>
  <si>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</si>
  <si>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</si>
  <si>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</si>
  <si>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</si>
  <si>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</si>
  <si>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</si>
  <si>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</si>
  <si>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</si>
  <si>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</si>
  <si>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</si>
  <si>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</si>
  <si>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</si>
  <si>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</si>
  <si>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</si>
  <si>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</si>
  <si>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</si>
  <si>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</si>
  <si>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</si>
  <si>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</si>
  <si>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</si>
  <si>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</si>
  <si>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</si>
  <si>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</si>
  <si>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</si>
  <si>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</si>
  <si>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</si>
  <si>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</si>
  <si>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</si>
  <si>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</si>
  <si>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</si>
  <si>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</si>
  <si>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</si>
  <si>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</si>
  <si>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</si>
  <si>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</si>
  <si>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</si>
  <si>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</si>
  <si>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</si>
  <si>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</si>
  <si>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</si>
  <si>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</si>
  <si>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</si>
  <si>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</si>
  <si>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</si>
  <si>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</si>
  <si>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</si>
  <si>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</si>
  <si>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</si>
  <si>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</si>
  <si>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</si>
  <si>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</si>
  <si>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</si>
  <si>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</si>
  <si>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</si>
  <si>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</si>
  <si>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</si>
  <si>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</si>
  <si>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</si>
  <si>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</si>
  <si>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</si>
  <si>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</si>
  <si>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</si>
  <si>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</si>
  <si>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</si>
  <si>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</si>
  <si>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</si>
  <si>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</si>
  <si>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</si>
  <si>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</si>
  <si>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</si>
  <si>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</si>
  <si>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</si>
  <si>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</si>
  <si>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</si>
  <si>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</si>
  <si>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</si>
  <si>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</si>
  <si>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</si>
  <si>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</si>
  <si>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</si>
  <si>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</si>
  <si>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</si>
  <si>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</si>
  <si>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</si>
  <si>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</si>
  <si>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</si>
  <si>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</si>
  <si>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</si>
  <si>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</si>
  <si>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</si>
  <si>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</si>
  <si>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</si>
  <si>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</si>
  <si>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</si>
  <si>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</si>
  <si>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</si>
  <si>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</si>
  <si>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</si>
  <si>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</si>
  <si>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</si>
  <si>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</si>
  <si>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</si>
  <si>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</si>
  <si>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</si>
  <si>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</si>
  <si>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</si>
  <si>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</si>
  <si>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</si>
  <si>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</si>
  <si>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</si>
  <si>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</si>
  <si>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</si>
  <si>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</si>
  <si>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</si>
  <si>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</si>
  <si>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</si>
  <si>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</si>
  <si>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</si>
  <si>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</si>
  <si>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</si>
  <si>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</si>
  <si>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</si>
  <si>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</si>
  <si>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</si>
  <si>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</si>
  <si>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</si>
  <si>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</si>
  <si>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</si>
  <si>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</si>
  <si>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</si>
  <si>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</si>
  <si>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</si>
  <si>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</si>
  <si>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</si>
  <si>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</si>
  <si>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</si>
  <si>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</si>
  <si>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</si>
  <si>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</si>
  <si>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</si>
  <si>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</si>
  <si>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</si>
  <si>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</si>
  <si>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</si>
  <si>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</si>
  <si>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</si>
  <si>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</si>
  <si>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</si>
  <si>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</si>
  <si>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</si>
  <si>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</si>
  <si>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</si>
  <si>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</si>
  <si>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</si>
  <si>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</si>
  <si>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</si>
  <si>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</si>
  <si>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</si>
  <si>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</si>
  <si>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</si>
  <si>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</si>
  <si>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</si>
  <si>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</si>
  <si>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</si>
  <si>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</si>
  <si>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</si>
  <si>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</si>
  <si>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</si>
  <si>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</si>
  <si>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</si>
  <si>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</si>
  <si>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</si>
  <si>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</si>
  <si>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</si>
  <si>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</si>
  <si>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</si>
  <si>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</si>
  <si>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</si>
  <si>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</si>
  <si>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</si>
  <si>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</si>
  <si>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</si>
  <si>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</si>
  <si>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</si>
  <si>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</si>
  <si>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</si>
  <si>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</si>
  <si>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</si>
  <si>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</si>
  <si>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</si>
  <si>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</si>
  <si>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</si>
  <si>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</si>
  <si>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</si>
  <si>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</si>
  <si>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</si>
  <si>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</si>
  <si>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</si>
  <si>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</si>
  <si>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</si>
  <si>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</si>
  <si>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</si>
  <si>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</si>
  <si>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</si>
  <si>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</si>
  <si>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</si>
  <si>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</si>
  <si>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</si>
  <si>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</si>
  <si>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</si>
  <si>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</si>
  <si>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</si>
  <si>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</si>
  <si>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</si>
  <si>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</si>
  <si>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</si>
  <si>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</si>
  <si>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</si>
  <si>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</si>
  <si>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</si>
  <si>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</si>
  <si>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</si>
  <si>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</si>
  <si>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</si>
  <si>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</si>
  <si>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</si>
  <si>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</si>
  <si>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</si>
  <si>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</si>
  <si>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</si>
  <si>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</si>
  <si>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</si>
  <si>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</si>
  <si>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</si>
  <si>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</si>
  <si>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</si>
  <si>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</si>
  <si>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</si>
  <si>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</si>
  <si>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</si>
  <si>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</si>
  <si>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</si>
  <si>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</si>
  <si>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</si>
  <si>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</si>
  <si>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</si>
  <si>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</si>
  <si>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</si>
  <si>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</si>
  <si>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</si>
  <si>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</si>
  <si>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</si>
  <si>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</si>
  <si>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</si>
  <si>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</si>
  <si>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</si>
  <si>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</si>
  <si>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</si>
  <si>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</si>
  <si>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</si>
  <si>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</si>
  <si>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</si>
  <si>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</si>
  <si>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</si>
  <si>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</si>
  <si>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</si>
  <si>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</si>
  <si>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</si>
  <si>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</si>
  <si>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</si>
  <si>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</si>
  <si>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</si>
  <si>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</si>
  <si>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</si>
  <si>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</si>
  <si>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</si>
  <si>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</si>
  <si>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</si>
  <si>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</si>
  <si>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</si>
  <si>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</si>
  <si>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</si>
  <si>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</si>
  <si>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</si>
  <si>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</si>
  <si>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</si>
  <si>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</si>
  <si>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</si>
  <si>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</si>
  <si>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</si>
  <si>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</si>
  <si>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</si>
  <si>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</si>
  <si>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</si>
  <si>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</si>
  <si>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</si>
  <si>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</si>
  <si>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</si>
  <si>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</si>
  <si>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</si>
  <si>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</si>
  <si>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</si>
  <si>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</si>
  <si>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</si>
  <si>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</si>
  <si>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</si>
  <si>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</si>
  <si>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</si>
  <si>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</si>
  <si>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</si>
  <si>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</si>
  <si>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</si>
  <si>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</si>
  <si>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</si>
  <si>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</si>
  <si>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</si>
  <si>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</si>
  <si>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</si>
  <si>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</si>
  <si>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</si>
  <si>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</si>
  <si>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</si>
  <si>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</si>
  <si>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</si>
  <si>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</si>
  <si>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</si>
  <si>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</si>
  <si>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</si>
  <si>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</si>
  <si>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</si>
  <si>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</si>
  <si>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</si>
  <si>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</si>
  <si>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</si>
  <si>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</si>
  <si>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</si>
  <si>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</si>
  <si>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</si>
  <si>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</si>
  <si>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</si>
  <si>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</si>
  <si>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</si>
  <si>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</si>
  <si>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</si>
  <si>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</si>
  <si>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</si>
  <si>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</si>
  <si>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</si>
  <si>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</si>
  <si>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</si>
  <si>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</si>
  <si>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</si>
  <si>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</si>
  <si>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</si>
  <si>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</si>
  <si>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</si>
  <si>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</si>
  <si>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</si>
  <si>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</si>
  <si>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</si>
  <si>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</si>
  <si>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</si>
  <si>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</si>
  <si>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</si>
  <si>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</si>
  <si>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</si>
  <si>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</si>
  <si>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</si>
  <si>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</si>
  <si>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</si>
  <si>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</si>
  <si>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</si>
  <si>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</si>
  <si>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</si>
  <si>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</si>
  <si>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</si>
  <si>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</si>
  <si>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</si>
  <si>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</si>
  <si>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</si>
  <si>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</si>
  <si>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</si>
  <si>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</si>
  <si>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</si>
  <si>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</si>
  <si>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</si>
  <si>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</si>
  <si>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</si>
  <si>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</si>
  <si>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</si>
  <si>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</si>
  <si>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</si>
  <si>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</si>
  <si>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</si>
  <si>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</si>
  <si>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</si>
  <si>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</si>
  <si>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</si>
  <si>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</si>
  <si>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</si>
  <si>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</si>
  <si>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</si>
  <si>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</si>
  <si>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</si>
  <si>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</si>
  <si>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</si>
  <si>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</si>
  <si>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</si>
  <si>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</si>
  <si>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</si>
  <si>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</si>
  <si>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</si>
  <si>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</si>
  <si>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</si>
  <si>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</si>
  <si>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</si>
  <si>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</si>
  <si>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</si>
  <si>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</si>
  <si>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</si>
  <si>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</si>
  <si>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</si>
  <si>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</si>
  <si>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</si>
  <si>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</si>
  <si>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</si>
  <si>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</si>
  <si>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</si>
  <si>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</si>
  <si>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</si>
  <si>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</si>
  <si>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</si>
  <si>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</si>
  <si>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</si>
  <si>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</si>
  <si>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</si>
  <si>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</si>
  <si>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</si>
  <si>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</si>
  <si>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</si>
  <si>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</si>
  <si>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</si>
  <si>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</si>
  <si>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</si>
  <si>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</si>
  <si>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</si>
  <si>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</si>
  <si>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</si>
  <si>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</si>
  <si>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</si>
  <si>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</si>
  <si>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</si>
  <si>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</si>
  <si>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</si>
  <si>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</si>
  <si>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</si>
  <si>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</si>
  <si>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</si>
  <si>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</si>
  <si>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</si>
  <si>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</si>
  <si>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</si>
  <si>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</si>
  <si>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</si>
  <si>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</si>
  <si>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</si>
  <si>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</si>
  <si>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</si>
  <si>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</si>
  <si>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</si>
  <si>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</si>
  <si>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</si>
  <si>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</si>
  <si>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</si>
  <si>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</si>
  <si>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</si>
  <si>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</si>
  <si>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</si>
  <si>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</si>
  <si>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</si>
  <si>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</si>
  <si>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</si>
  <si>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</si>
  <si>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</si>
  <si>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</si>
  <si>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</si>
  <si>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</si>
  <si>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</si>
  <si>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</si>
  <si>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</si>
  <si>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</si>
  <si>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</si>
  <si>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</si>
  <si>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</si>
  <si>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</si>
  <si>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</si>
  <si>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</si>
  <si>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</si>
  <si>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</si>
  <si>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</si>
  <si>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</si>
  <si>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</si>
  <si>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</si>
  <si>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</si>
  <si>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</si>
  <si>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</si>
  <si>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</si>
  <si>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</si>
  <si>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</si>
  <si>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</si>
  <si>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</si>
  <si>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</si>
  <si>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</si>
  <si>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</si>
  <si>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</si>
  <si>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</si>
  <si>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</si>
  <si>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</si>
  <si>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</si>
  <si>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</si>
  <si>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</si>
  <si>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</si>
  <si>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</si>
  <si>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</si>
  <si>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</si>
  <si>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</si>
  <si>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</si>
  <si>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</si>
  <si>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</si>
  <si>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</si>
  <si>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</si>
  <si>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</si>
  <si>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</si>
  <si>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</si>
  <si>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</si>
  <si>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</si>
  <si>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</si>
  <si>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</si>
  <si>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</si>
  <si>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</si>
  <si>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</si>
  <si>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</si>
  <si>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</si>
  <si>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</si>
  <si>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</si>
  <si>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</si>
  <si>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</si>
  <si>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</si>
  <si>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</si>
  <si>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</si>
  <si>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</si>
  <si>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</si>
  <si>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</si>
  <si>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</si>
  <si>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</si>
  <si>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</si>
  <si>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</si>
  <si>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</si>
  <si>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</si>
  <si>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</si>
  <si>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</si>
  <si>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</si>
  <si>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</si>
  <si>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</si>
  <si>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</si>
  <si>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</si>
  <si>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</si>
  <si>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</si>
  <si>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</si>
  <si>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</si>
  <si>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</si>
  <si>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</si>
  <si>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</si>
  <si>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</si>
  <si>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</si>
  <si>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</si>
  <si>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</si>
  <si>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</si>
  <si>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</si>
  <si>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</si>
  <si>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</si>
  <si>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</si>
  <si>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</si>
  <si>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</si>
  <si>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</si>
  <si>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</si>
  <si>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</si>
  <si>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</si>
  <si>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</si>
  <si>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</si>
  <si>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</si>
  <si>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</si>
  <si>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</si>
  <si>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</si>
  <si>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</si>
  <si>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</si>
  <si>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</si>
  <si>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</si>
  <si>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</si>
  <si>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</si>
  <si>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</si>
  <si>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</si>
  <si>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</si>
  <si>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</si>
  <si>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</si>
  <si>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</si>
  <si>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</si>
  <si>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</si>
  <si>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</si>
  <si>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</si>
  <si>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</si>
  <si>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</si>
  <si>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</si>
  <si>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</si>
  <si>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</si>
  <si>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</si>
  <si>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</si>
  <si>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</si>
  <si>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</si>
  <si>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</si>
  <si>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</si>
  <si>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</si>
  <si>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</si>
  <si>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</si>
  <si>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</si>
  <si>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</si>
  <si>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</si>
  <si>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</si>
  <si>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</si>
  <si>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</si>
  <si>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</si>
  <si>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</si>
  <si>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</si>
  <si>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</si>
  <si>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</si>
  <si>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</si>
  <si>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</si>
  <si>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</si>
  <si>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</si>
  <si>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</si>
  <si>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</si>
  <si>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</si>
  <si>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</si>
  <si>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</si>
  <si>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</si>
  <si>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</si>
  <si>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</si>
  <si>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</si>
  <si>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</si>
  <si>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</si>
  <si>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</si>
  <si>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</si>
  <si>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</si>
  <si>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</si>
  <si>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</si>
  <si>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</si>
  <si>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</si>
  <si>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</si>
  <si>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</si>
  <si>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</si>
  <si>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</si>
  <si>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</si>
  <si>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</si>
  <si>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</si>
  <si>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</si>
  <si>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</si>
  <si>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</si>
  <si>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</si>
  <si>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</si>
  <si>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</si>
  <si>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</si>
  <si>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</si>
  <si>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</si>
  <si>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</si>
  <si>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</si>
  <si>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</si>
  <si>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</si>
  <si>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</si>
  <si>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</si>
  <si>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</si>
  <si>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</si>
  <si>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</si>
  <si>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</si>
  <si>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</si>
  <si>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</si>
  <si>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</si>
  <si>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</si>
  <si>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</si>
  <si>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</si>
  <si>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</si>
  <si>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</si>
  <si>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</si>
  <si>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</si>
  <si>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</si>
  <si>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</si>
  <si>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</si>
  <si>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</si>
  <si>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</si>
  <si>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</si>
  <si>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</si>
  <si>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</si>
  <si>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</si>
  <si>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</si>
  <si>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</si>
  <si>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</si>
  <si>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</si>
  <si>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</si>
  <si>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</si>
  <si>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</si>
  <si>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</si>
  <si>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</si>
  <si>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</si>
  <si>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</si>
  <si>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</si>
  <si>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</si>
  <si>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</si>
  <si>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</si>
  <si>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</si>
  <si>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</si>
  <si>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</si>
  <si>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</si>
  <si>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</si>
  <si>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</si>
  <si>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</si>
  <si>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</si>
  <si>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</si>
  <si>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</si>
  <si>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</si>
  <si>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</si>
  <si>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</si>
  <si>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</si>
  <si>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</si>
  <si>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</si>
  <si>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</si>
  <si>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</si>
  <si>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</si>
  <si>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</si>
  <si>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</si>
  <si>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</si>
  <si>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</si>
  <si>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</si>
  <si>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</si>
  <si>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</si>
  <si>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</si>
  <si>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</si>
  <si>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</si>
  <si>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</si>
  <si>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</si>
  <si>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</si>
  <si>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</si>
  <si>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</si>
  <si>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</si>
  <si>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</si>
  <si>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</si>
  <si>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</si>
  <si>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</si>
  <si>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</si>
  <si>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</si>
  <si>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</si>
  <si>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</si>
  <si>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</si>
  <si>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</si>
  <si>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</si>
  <si>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</si>
  <si>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</si>
  <si>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</si>
  <si>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</si>
  <si>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</si>
  <si>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</si>
  <si>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</si>
  <si>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</si>
  <si>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</si>
  <si>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</si>
  <si>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</si>
  <si>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</si>
  <si>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</si>
  <si>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</si>
  <si>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</si>
  <si>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</si>
  <si>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</si>
  <si>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</si>
  <si>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</si>
  <si>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</si>
  <si>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</si>
  <si>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</si>
  <si>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</si>
  <si>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</si>
  <si>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</si>
  <si>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</si>
  <si>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</si>
  <si>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</si>
  <si>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</si>
  <si>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</si>
  <si>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</si>
  <si>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</si>
  <si>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</si>
  <si>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</si>
  <si>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</si>
  <si>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</si>
  <si>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</si>
  <si>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</si>
  <si>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</si>
  <si>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</si>
  <si>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</si>
  <si>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</si>
  <si>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</si>
  <si>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</si>
  <si>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</si>
  <si>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</si>
  <si>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</si>
  <si>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</si>
  <si>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</si>
  <si>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</si>
  <si>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</si>
  <si>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</si>
  <si>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</si>
  <si>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</si>
  <si>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</si>
  <si>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</si>
  <si>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</si>
  <si>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</si>
  <si>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</si>
  <si>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</si>
  <si>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</si>
  <si>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</si>
  <si>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</si>
  <si>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</si>
  <si>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</si>
  <si>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</si>
  <si>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</si>
  <si>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</si>
  <si>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</si>
  <si>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</si>
  <si>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</si>
  <si>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</si>
  <si>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</si>
  <si>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</si>
  <si>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</si>
  <si>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</si>
  <si>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</si>
  <si>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</si>
  <si>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</si>
  <si>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</si>
  <si>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</si>
  <si>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</si>
  <si>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</si>
  <si>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</si>
  <si>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</si>
  <si>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</si>
  <si>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</si>
  <si>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</si>
  <si>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</si>
  <si>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</si>
  <si>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</si>
  <si>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</si>
  <si>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</si>
  <si>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</si>
  <si>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</si>
  <si>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</si>
  <si>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</si>
  <si>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</si>
  <si>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</si>
  <si>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</si>
  <si>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</si>
  <si>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</si>
  <si>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</si>
  <si>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</si>
  <si>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</si>
  <si>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</si>
  <si>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</si>
  <si>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</si>
  <si>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</si>
  <si>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</si>
  <si>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</si>
  <si>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</si>
  <si>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</si>
  <si>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</si>
  <si>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</si>
  <si>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</si>
  <si>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</si>
  <si>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</si>
  <si>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</si>
  <si>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</si>
  <si>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</si>
  <si>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</si>
  <si>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</si>
  <si>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</si>
  <si>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</si>
  <si>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</si>
  <si>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</si>
  <si>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</si>
  <si>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</si>
  <si>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</si>
  <si>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</si>
  <si>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</si>
  <si>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</si>
  <si>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</si>
  <si>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</si>
  <si>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</si>
  <si>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</si>
  <si>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</si>
  <si>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</si>
  <si>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</si>
  <si>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</si>
  <si>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</si>
  <si>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</si>
  <si>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</si>
  <si>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</si>
  <si>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</si>
  <si>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</si>
  <si>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</si>
  <si>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</si>
  <si>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</si>
  <si>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</si>
  <si>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</si>
  <si>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</si>
  <si>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</si>
  <si>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</si>
  <si>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</si>
  <si>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</si>
  <si>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</si>
  <si>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</si>
  <si>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</si>
  <si>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</si>
  <si>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</si>
  <si>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</si>
  <si>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</si>
  <si>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</si>
  <si>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</si>
  <si>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</si>
  <si>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</si>
  <si>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</si>
  <si>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</si>
  <si>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</si>
  <si>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</si>
  <si>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</si>
  <si>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</si>
  <si>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</si>
  <si>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</si>
  <si>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</si>
  <si>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</si>
  <si>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</si>
  <si>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</si>
  <si>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</si>
  <si>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</si>
  <si>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</si>
  <si>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</si>
  <si>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</si>
  <si>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</si>
  <si>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</si>
  <si>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</si>
  <si>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</si>
  <si>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</si>
  <si>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</si>
  <si>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</si>
  <si>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</si>
  <si>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</si>
  <si>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</si>
  <si>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</si>
  <si>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</si>
  <si>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</si>
  <si>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</si>
  <si>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</si>
  <si>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</si>
  <si>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</si>
  <si>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</si>
  <si>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</si>
  <si>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</si>
  <si>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</si>
  <si>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</si>
  <si>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</si>
  <si>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</si>
  <si>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</si>
  <si>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</si>
  <si>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</si>
  <si>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</si>
  <si>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</si>
  <si>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</si>
  <si>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</si>
  <si>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</si>
  <si>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</si>
  <si>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</si>
  <si>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</si>
  <si>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</si>
  <si>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</si>
  <si>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</si>
  <si>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</si>
  <si>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</si>
  <si>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</si>
  <si>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</si>
  <si>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</si>
  <si>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</si>
  <si>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</si>
  <si>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</si>
  <si>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</si>
  <si>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</si>
  <si>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</si>
  <si>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</si>
  <si>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</si>
  <si>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</si>
  <si>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</si>
  <si>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</si>
  <si>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</si>
  <si>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</si>
  <si>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</si>
  <si>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</si>
  <si>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</si>
  <si>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</si>
  <si>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</si>
  <si>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</si>
  <si>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</si>
  <si>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</si>
  <si>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</si>
  <si>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</si>
  <si>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</si>
  <si>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</si>
  <si>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</si>
  <si>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</si>
  <si>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</si>
  <si>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</si>
  <si>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</si>
  <si>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</si>
  <si>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</si>
  <si>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</si>
  <si>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</si>
  <si>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</si>
  <si>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</si>
  <si>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</si>
  <si>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</si>
  <si>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</si>
  <si>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</si>
  <si>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</si>
  <si>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</si>
  <si>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</si>
  <si>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</si>
  <si>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</si>
  <si>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</si>
  <si>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</si>
  <si>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</si>
  <si>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</si>
  <si>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</si>
  <si>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</si>
  <si>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</si>
  <si>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</si>
  <si>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</si>
  <si>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</si>
  <si>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</si>
  <si>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</si>
  <si>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</si>
  <si>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</si>
  <si>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</si>
  <si>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</si>
  <si>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</si>
  <si>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</si>
  <si>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</si>
  <si>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</si>
  <si>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</si>
  <si>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</si>
  <si>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</si>
  <si>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</si>
  <si>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</si>
  <si>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</si>
  <si>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</si>
  <si>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</si>
  <si>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</si>
  <si>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</si>
  <si>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</si>
  <si>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</si>
  <si>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</si>
  <si>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</si>
  <si>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</si>
  <si>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</si>
  <si>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</si>
  <si>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</si>
  <si>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</si>
  <si>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</si>
  <si>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</si>
  <si>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</si>
  <si>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</si>
  <si>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</si>
  <si>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</si>
  <si>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</si>
  <si>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</si>
  <si>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</si>
  <si>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</si>
  <si>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</si>
  <si>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</si>
  <si>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</si>
  <si>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</si>
  <si>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</si>
  <si>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</si>
  <si>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</si>
  <si>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</si>
  <si>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</si>
  <si>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</si>
  <si>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</si>
  <si>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</si>
  <si>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</si>
  <si>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</si>
  <si>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</si>
  <si>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</si>
  <si>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</si>
  <si>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</si>
  <si>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</si>
  <si>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</si>
  <si>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</si>
  <si>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</si>
  <si>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</si>
  <si>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</si>
  <si>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</si>
  <si>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</si>
  <si>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</si>
  <si>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</si>
  <si>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</si>
  <si>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</si>
  <si>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</si>
  <si>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</si>
  <si>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</si>
  <si>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</si>
  <si>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</si>
  <si>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</si>
  <si>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</si>
  <si>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</si>
  <si>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</si>
  <si>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</si>
  <si>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</si>
  <si>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</si>
  <si>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</si>
  <si>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</si>
  <si>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</si>
  <si>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</si>
  <si>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</si>
  <si>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</si>
  <si>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</si>
  <si>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</si>
  <si>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</si>
  <si>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</si>
  <si>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</si>
  <si>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</si>
  <si>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</si>
  <si>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</si>
  <si>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</si>
  <si>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</si>
  <si>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</si>
  <si>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</si>
  <si>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</si>
  <si>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</si>
  <si>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</si>
  <si>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</si>
  <si>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</si>
  <si>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</si>
  <si>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</si>
  <si>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</si>
  <si>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</si>
  <si>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</si>
  <si>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</si>
  <si>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</si>
  <si>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</si>
  <si>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</si>
  <si>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</si>
  <si>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</si>
  <si>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</si>
  <si>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</si>
  <si>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</si>
  <si>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</si>
  <si>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</si>
  <si>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</si>
  <si>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</si>
  <si>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</si>
  <si>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</si>
  <si>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</si>
  <si>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</si>
  <si>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</si>
  <si>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</si>
  <si>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</si>
  <si>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</si>
  <si>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</si>
  <si>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</si>
  <si>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</si>
  <si>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</si>
  <si>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</si>
  <si>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</si>
  <si>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</si>
  <si>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</si>
  <si>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</si>
  <si>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</si>
  <si>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</si>
  <si>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</si>
  <si>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</si>
  <si>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</si>
  <si>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</si>
  <si>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</si>
  <si>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</si>
  <si>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</si>
  <si>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</si>
  <si>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</si>
  <si>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</si>
  <si>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</si>
  <si>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</si>
  <si>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</si>
  <si>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</si>
  <si>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</si>
  <si>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</si>
  <si>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</si>
  <si>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</si>
  <si>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</si>
  <si>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</si>
  <si>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</si>
  <si>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</si>
  <si>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</si>
  <si>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</si>
  <si>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</si>
  <si>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</si>
  <si>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</si>
  <si>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</si>
  <si>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</si>
  <si>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</si>
  <si>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</si>
  <si>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</si>
  <si>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</si>
  <si>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</si>
  <si>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</si>
  <si>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</si>
  <si>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</si>
  <si>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</si>
  <si>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</si>
  <si>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</si>
  <si>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</si>
  <si>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</si>
  <si>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</si>
  <si>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</si>
  <si>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</si>
  <si>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</si>
  <si>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</si>
  <si>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</si>
  <si>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</si>
  <si>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</si>
  <si>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</si>
  <si>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</si>
  <si>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</si>
  <si>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</si>
  <si>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</si>
  <si>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</si>
  <si>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</si>
  <si>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</si>
  <si>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</si>
  <si>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</si>
  <si>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</si>
  <si>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</si>
  <si>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</si>
  <si>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</si>
  <si>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</si>
  <si>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</si>
  <si>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</si>
  <si>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</si>
  <si>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</si>
  <si>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</si>
  <si>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</si>
  <si>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</si>
  <si>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</si>
  <si>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</si>
  <si>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</si>
  <si>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</si>
  <si>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</si>
  <si>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</si>
  <si>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</si>
  <si>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</si>
  <si>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</si>
  <si>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</si>
  <si>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</si>
  <si>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</si>
  <si>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</si>
  <si>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</si>
  <si>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</si>
  <si>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</si>
  <si>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</si>
  <si>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</si>
  <si>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</si>
  <si>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</si>
  <si>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</si>
  <si>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</si>
  <si>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</si>
  <si>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</si>
  <si>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</si>
  <si>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</si>
  <si>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</si>
  <si>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</si>
  <si>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</si>
  <si>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</si>
  <si>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</si>
  <si>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</si>
  <si>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</si>
  <si>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</si>
  <si>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</si>
  <si>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</si>
  <si>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</si>
  <si>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</si>
  <si>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</si>
  <si>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</si>
  <si>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</si>
  <si>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</si>
  <si>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</si>
  <si>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</si>
  <si>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</si>
  <si>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</si>
  <si>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</si>
  <si>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</si>
  <si>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</si>
  <si>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</si>
  <si>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</si>
  <si>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</si>
  <si>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</si>
  <si>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</si>
  <si>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</si>
  <si>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</si>
  <si>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</si>
  <si>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</si>
  <si>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</si>
  <si>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</si>
  <si>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</si>
  <si>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</si>
  <si>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</si>
  <si>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</si>
  <si>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</si>
  <si>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</si>
  <si>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</si>
  <si>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</si>
  <si>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</si>
  <si>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</si>
  <si>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</si>
  <si>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</si>
  <si>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</si>
  <si>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</si>
  <si>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</si>
  <si>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</si>
  <si>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</si>
  <si>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</si>
  <si>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</si>
  <si>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</si>
  <si>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</si>
  <si>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</si>
  <si>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</si>
  <si>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</si>
  <si>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</si>
  <si>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</si>
  <si>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</si>
  <si>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</si>
  <si>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</si>
  <si>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</si>
  <si>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</si>
  <si>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</si>
  <si>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</si>
  <si>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</si>
  <si>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</si>
  <si>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</si>
  <si>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</si>
  <si>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</si>
  <si>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</si>
  <si>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</si>
  <si>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</si>
  <si>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</si>
  <si>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</si>
  <si>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</si>
  <si>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</si>
  <si>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</si>
  <si>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</si>
  <si>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</si>
  <si>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</si>
  <si>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</si>
  <si>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</si>
  <si>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</si>
  <si>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</si>
  <si>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</si>
  <si>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</si>
  <si>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</si>
  <si>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</si>
  <si>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</si>
  <si>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</si>
  <si>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</si>
  <si>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</si>
  <si>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</si>
  <si>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</si>
  <si>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</si>
  <si>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</si>
  <si>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</si>
  <si>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</si>
  <si>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</si>
  <si>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</si>
  <si>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</si>
  <si>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</si>
  <si>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</si>
  <si>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</si>
  <si>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</si>
  <si>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</si>
  <si>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</si>
  <si>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</si>
  <si>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</si>
  <si>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</si>
  <si>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</si>
  <si>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</si>
  <si>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</si>
  <si>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</si>
  <si>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</si>
  <si>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</si>
  <si>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</si>
  <si>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</si>
  <si>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</si>
  <si>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</si>
  <si>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</si>
  <si>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</si>
  <si>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</si>
  <si>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</si>
  <si>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</si>
  <si>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</si>
  <si>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</si>
  <si>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</si>
  <si>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</si>
  <si>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</si>
  <si>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</si>
  <si>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</si>
  <si>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</si>
  <si>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</si>
  <si>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</si>
  <si>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</si>
  <si>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</si>
  <si>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</si>
  <si>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</si>
  <si>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</si>
  <si>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</si>
  <si>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</si>
  <si>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</si>
  <si>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</si>
  <si>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</si>
  <si>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</si>
  <si>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</si>
  <si>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</si>
  <si>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</si>
  <si>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</si>
  <si>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</si>
  <si>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</si>
  <si>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</si>
  <si>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</si>
  <si>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</si>
  <si>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</si>
  <si>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</si>
  <si>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</si>
  <si>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</si>
  <si>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</si>
  <si>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</si>
  <si>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</si>
  <si>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</si>
  <si>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</si>
  <si>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</si>
  <si>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</si>
  <si>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</si>
  <si>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</si>
  <si>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</si>
  <si>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</si>
  <si>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</si>
  <si>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</si>
  <si>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</si>
  <si>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</si>
  <si>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</si>
  <si>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</si>
  <si>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</si>
  <si>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</si>
  <si>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</si>
  <si>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</si>
  <si>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</si>
  <si>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</si>
  <si>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</si>
  <si>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</si>
  <si>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</si>
  <si>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</si>
  <si>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</si>
  <si>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</si>
  <si>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</si>
  <si>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</si>
  <si>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</si>
  <si>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</si>
  <si>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</si>
  <si>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</si>
  <si>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</si>
  <si>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</si>
  <si>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</si>
  <si>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</si>
  <si>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</si>
  <si>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</si>
  <si>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</si>
  <si>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</si>
  <si>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</si>
  <si>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</si>
  <si>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</si>
  <si>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</si>
  <si>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</si>
  <si>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</si>
  <si>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</si>
  <si>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</si>
  <si>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</si>
  <si>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</si>
  <si>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</si>
  <si>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</si>
  <si>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</si>
  <si>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</si>
  <si>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</si>
  <si>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</si>
  <si>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</si>
  <si>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</si>
  <si>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</si>
  <si>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</si>
  <si>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</si>
  <si>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</si>
  <si>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</si>
  <si>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</si>
  <si>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</si>
  <si>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</si>
  <si>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</si>
  <si>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</si>
  <si>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</si>
  <si>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</si>
  <si>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</si>
  <si>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</si>
  <si>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</si>
  <si>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</si>
  <si>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</si>
  <si>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</si>
  <si>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</si>
  <si>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</si>
  <si>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</si>
  <si>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</si>
  <si>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</si>
  <si>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</si>
  <si>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</si>
  <si>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</si>
  <si>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</si>
  <si>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</si>
  <si>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</si>
  <si>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</si>
  <si>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</si>
  <si>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</si>
  <si>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</si>
  <si>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</si>
  <si>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</si>
  <si>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</si>
  <si>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</si>
  <si>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</si>
  <si>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</si>
  <si>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</si>
  <si>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</si>
  <si>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</si>
  <si>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</si>
  <si>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</si>
  <si>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</si>
  <si>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</si>
  <si>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</si>
  <si>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</si>
  <si>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</si>
  <si>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</si>
  <si>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</si>
  <si>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</si>
  <si>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</si>
  <si>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</si>
  <si>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</si>
  <si>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</si>
  <si>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</si>
  <si>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</si>
  <si>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</si>
  <si>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</si>
  <si>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</si>
  <si>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</si>
  <si>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</si>
  <si>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</si>
  <si>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</si>
  <si>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</si>
  <si>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</si>
  <si>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</si>
  <si>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</si>
  <si>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</si>
  <si>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</si>
  <si>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</si>
  <si>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</si>
  <si>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</si>
  <si>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</si>
  <si>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</si>
  <si>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</si>
  <si>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</si>
  <si>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</si>
  <si>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</si>
  <si>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</si>
  <si>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</si>
  <si>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</si>
  <si>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</si>
  <si>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</si>
  <si>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</si>
  <si>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</si>
  <si>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</si>
  <si>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</si>
  <si>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</si>
  <si>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</si>
  <si>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</si>
  <si>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</si>
  <si>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</si>
  <si>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</si>
  <si>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</si>
  <si>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</si>
  <si>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</si>
  <si>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</si>
  <si>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</si>
  <si>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</si>
  <si>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</si>
  <si>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</si>
  <si>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</si>
  <si>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</si>
  <si>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</si>
  <si>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</si>
  <si>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</si>
  <si>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</si>
  <si>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</si>
  <si>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</si>
  <si>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</si>
  <si>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</si>
  <si>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</si>
  <si>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</si>
  <si>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</si>
  <si>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</si>
  <si>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</si>
  <si>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</si>
  <si>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</si>
  <si>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</si>
  <si>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</si>
  <si>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</si>
  <si>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</si>
  <si>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</si>
  <si>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</si>
  <si>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</si>
  <si>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</si>
  <si>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</si>
  <si>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</si>
  <si>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</si>
  <si>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</si>
  <si>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</si>
  <si>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</si>
  <si>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</si>
  <si>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</si>
  <si>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</si>
  <si>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</si>
  <si>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</si>
  <si>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</si>
  <si>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</si>
  <si>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</si>
  <si>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</si>
  <si>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</si>
  <si>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</si>
  <si>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</si>
  <si>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</si>
  <si>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</si>
  <si>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</si>
  <si>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</si>
  <si>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</si>
  <si>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</si>
  <si>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</si>
  <si>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</si>
  <si>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</si>
  <si>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</si>
  <si>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</si>
  <si>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</si>
  <si>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</si>
  <si>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</si>
  <si>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</si>
  <si>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</si>
  <si>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</si>
  <si>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</si>
  <si>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</si>
  <si>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</si>
  <si>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</si>
  <si>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</si>
  <si>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</si>
  <si>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</si>
  <si>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</si>
  <si>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</si>
  <si>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</si>
  <si>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</si>
  <si>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</si>
  <si>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</si>
  <si>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</si>
  <si>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</si>
  <si>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</si>
  <si>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</si>
  <si>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</si>
  <si>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</si>
  <si>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</si>
  <si>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</si>
  <si>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</si>
  <si>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</si>
  <si>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</si>
  <si>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</si>
  <si>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</si>
  <si>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</si>
  <si>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</si>
  <si>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</si>
  <si>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</si>
  <si>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</si>
  <si>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</si>
  <si>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</si>
  <si>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</si>
  <si>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</si>
  <si>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</si>
  <si>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</si>
  <si>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</si>
  <si>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</si>
  <si>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</si>
  <si>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</si>
  <si>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</si>
  <si>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</si>
  <si>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</si>
  <si>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</si>
  <si>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</si>
  <si>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</si>
  <si>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</si>
  <si>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</si>
  <si>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</si>
  <si>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</si>
  <si>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</si>
  <si>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</si>
  <si>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</si>
  <si>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</si>
  <si>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</si>
  <si>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</si>
  <si>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</si>
  <si>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</si>
  <si>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</si>
  <si>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</si>
  <si>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</si>
  <si>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</si>
  <si>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</si>
  <si>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</si>
  <si>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</si>
  <si>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</si>
  <si>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</si>
  <si>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</si>
  <si>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</si>
  <si>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</si>
  <si>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</si>
  <si>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</si>
  <si>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</si>
  <si>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</si>
  <si>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</si>
  <si>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</si>
  <si>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</si>
  <si>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</si>
  <si>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</si>
  <si>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</si>
  <si>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</si>
  <si>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</si>
  <si>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</si>
  <si>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</si>
  <si>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</si>
  <si>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</si>
  <si>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</si>
  <si>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</si>
  <si>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</si>
  <si>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</si>
  <si>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</si>
  <si>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</si>
  <si>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</si>
  <si>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</si>
  <si>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</si>
  <si>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</si>
  <si>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</si>
  <si>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</si>
  <si>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</si>
  <si>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</si>
  <si>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</si>
  <si>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</si>
  <si>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</si>
  <si>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</si>
  <si>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</si>
  <si>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</si>
  <si>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</si>
  <si>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</si>
  <si>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</si>
  <si>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</si>
  <si>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</si>
  <si>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</si>
  <si>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</si>
  <si>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</si>
  <si>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</si>
  <si>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</si>
  <si>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</si>
  <si>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</si>
  <si>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</si>
  <si>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</si>
  <si>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</si>
  <si>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</si>
  <si>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</si>
  <si>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</si>
  <si>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</si>
  <si>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</si>
  <si>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</si>
  <si>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</si>
  <si>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</si>
  <si>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</si>
  <si>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</si>
  <si>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</si>
  <si>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</si>
  <si>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</si>
  <si>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</si>
  <si>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</si>
  <si>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</si>
  <si>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</si>
  <si>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</si>
  <si>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</si>
  <si>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</si>
  <si>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</si>
  <si>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</si>
  <si>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</si>
  <si>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</si>
  <si>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</si>
  <si>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</si>
  <si>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</si>
  <si>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</si>
  <si>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</si>
  <si>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</si>
  <si>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</si>
  <si>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</si>
  <si>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</si>
  <si>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</si>
  <si>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</si>
  <si>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</si>
  <si>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</si>
  <si>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</si>
  <si>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</si>
  <si>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</si>
  <si>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</si>
  <si>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</si>
  <si>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</si>
  <si>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</si>
  <si>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</si>
  <si>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</si>
  <si>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</si>
  <si>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</si>
  <si>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</si>
  <si>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</si>
  <si>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</si>
  <si>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</si>
  <si>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</si>
  <si>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</si>
  <si>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</si>
  <si>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</si>
  <si>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</si>
  <si>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</si>
  <si>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</si>
  <si>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</si>
  <si>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</si>
  <si>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</si>
  <si>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</si>
  <si>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</si>
  <si>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</si>
  <si>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</si>
  <si>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</si>
  <si>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</si>
  <si>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</si>
  <si>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</si>
  <si>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</si>
  <si>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</si>
  <si>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</si>
  <si>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</si>
  <si>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</si>
  <si>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</si>
  <si>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</si>
  <si>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</si>
  <si>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</si>
  <si>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</si>
  <si>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</si>
  <si>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</si>
  <si>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</si>
  <si>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</si>
  <si>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</si>
  <si>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</si>
  <si>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</si>
  <si>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</si>
  <si>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</si>
  <si>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</si>
  <si>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</si>
  <si>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</si>
  <si>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</si>
  <si>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</si>
  <si>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</si>
  <si>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</si>
  <si>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</si>
  <si>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</si>
  <si>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</si>
  <si>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</si>
  <si>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</si>
  <si>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</si>
  <si>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</si>
  <si>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</si>
  <si>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</si>
  <si>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</si>
  <si>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</si>
  <si>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</si>
  <si>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</si>
  <si>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</si>
  <si>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</si>
  <si>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</si>
  <si>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</si>
  <si>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</si>
  <si>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</si>
  <si>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</si>
  <si>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</si>
  <si>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</si>
  <si>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</si>
  <si>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</si>
  <si>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</si>
  <si>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</si>
  <si>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</si>
  <si>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</si>
  <si>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</si>
  <si>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</si>
  <si>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</si>
  <si>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</si>
  <si>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</si>
  <si>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</si>
  <si>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</si>
  <si>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</si>
  <si>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</si>
  <si>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</si>
  <si>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</si>
  <si>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</si>
  <si>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</si>
  <si>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</si>
  <si>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</si>
  <si>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</si>
  <si>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</si>
  <si>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</si>
  <si>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</si>
  <si>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</si>
  <si>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</si>
  <si>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</si>
  <si>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</si>
  <si>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</si>
  <si>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</si>
  <si>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</si>
  <si>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</si>
  <si>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</si>
  <si>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</si>
  <si>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</si>
  <si>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</si>
  <si>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</si>
  <si>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</si>
  <si>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</si>
  <si>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</si>
  <si>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</si>
  <si>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</si>
  <si>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</si>
  <si>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</si>
  <si>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</si>
  <si>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</si>
  <si>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</si>
  <si>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</si>
  <si>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</si>
  <si>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</si>
  <si>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</si>
  <si>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</si>
  <si>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</si>
  <si>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</si>
  <si>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</si>
  <si>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</si>
  <si>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</si>
  <si>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</si>
  <si>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</si>
  <si>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</si>
  <si>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</si>
  <si>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</si>
  <si>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</si>
  <si>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</si>
  <si>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</si>
  <si>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</si>
  <si>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</si>
  <si>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</si>
  <si>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</si>
  <si>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</si>
  <si>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</si>
  <si>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</si>
  <si>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</si>
  <si>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</si>
  <si>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</si>
  <si>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</si>
  <si>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</si>
  <si>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</si>
  <si>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</si>
  <si>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</si>
  <si>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</si>
  <si>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</si>
  <si>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</si>
  <si>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</si>
  <si>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</si>
  <si>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</si>
  <si>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</si>
  <si>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</si>
  <si>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</si>
  <si>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</si>
  <si>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</si>
  <si>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</si>
  <si>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</si>
  <si>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</si>
  <si>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</si>
  <si>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</si>
  <si>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</si>
  <si>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</si>
  <si>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</si>
  <si>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</si>
  <si>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</si>
  <si>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</si>
  <si>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</si>
  <si>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</si>
  <si>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</si>
  <si>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</si>
  <si>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</si>
  <si>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</si>
  <si>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</si>
  <si>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</si>
  <si>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</si>
  <si>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</si>
  <si>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</si>
  <si>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</si>
  <si>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</si>
  <si>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</si>
  <si>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</si>
  <si>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</si>
  <si>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</si>
  <si>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</si>
  <si>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</si>
  <si>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</si>
  <si>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</si>
  <si>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</si>
  <si>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</si>
  <si>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</si>
  <si>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</si>
  <si>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</si>
  <si>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</si>
  <si>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</si>
  <si>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</si>
  <si>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</si>
  <si>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</si>
  <si>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</si>
  <si>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</si>
  <si>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</si>
  <si>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</si>
  <si>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</si>
  <si>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</si>
  <si>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</si>
  <si>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</si>
  <si>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</si>
  <si>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</si>
  <si>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</si>
  <si>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</si>
  <si>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</si>
  <si>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</si>
  <si>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</si>
  <si>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</si>
  <si>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</si>
  <si>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</si>
  <si>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</si>
  <si>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</si>
  <si>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</si>
  <si>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</si>
  <si>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</si>
  <si>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</si>
  <si>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</si>
  <si>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</si>
  <si>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</si>
  <si>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</si>
  <si>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</si>
  <si>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</si>
  <si>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</si>
  <si>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</si>
  <si>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</si>
  <si>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</si>
  <si>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</si>
  <si>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</si>
  <si>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</si>
  <si>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</si>
  <si>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</si>
  <si>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</si>
  <si>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</si>
  <si>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</si>
  <si>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</si>
  <si>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</si>
  <si>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</si>
  <si>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</si>
  <si>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</si>
  <si>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</si>
  <si>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</si>
  <si>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</si>
  <si>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</si>
  <si>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</si>
  <si>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</si>
  <si>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</si>
  <si>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</si>
  <si>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</si>
  <si>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</si>
  <si>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</si>
  <si>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</si>
  <si>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</si>
  <si>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</si>
  <si>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</si>
  <si>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</si>
  <si>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</si>
  <si>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</si>
  <si>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</si>
  <si>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</si>
  <si>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</si>
  <si>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</si>
  <si>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</si>
  <si>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</si>
  <si>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</si>
  <si>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</si>
  <si>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</si>
  <si>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</si>
  <si>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</si>
  <si>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</si>
  <si>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</si>
  <si>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</si>
  <si>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</si>
  <si>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</si>
  <si>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</si>
  <si>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</si>
  <si>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</si>
  <si>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</si>
  <si>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</si>
  <si>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</si>
  <si>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</si>
  <si>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</si>
  <si>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</si>
  <si>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</si>
  <si>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</si>
  <si>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</si>
  <si>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</si>
  <si>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</si>
  <si>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</si>
  <si>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</si>
  <si>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</si>
  <si>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</si>
  <si>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</si>
  <si>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</si>
  <si>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</si>
  <si>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</si>
  <si>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</si>
  <si>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</si>
  <si>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</si>
  <si>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</si>
  <si>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</si>
  <si>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</si>
  <si>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</si>
  <si>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</si>
  <si>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</si>
  <si>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</si>
  <si>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</si>
  <si>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</si>
  <si>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</si>
  <si>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</si>
  <si>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</si>
  <si>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</si>
  <si>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</si>
  <si>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</si>
  <si>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</si>
  <si>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</si>
  <si>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</si>
  <si>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</si>
  <si>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</si>
  <si>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</si>
  <si>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</si>
  <si>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</si>
  <si>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</si>
  <si>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</si>
  <si>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</si>
  <si>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</si>
  <si>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</si>
  <si>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</si>
  <si>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</si>
  <si>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</si>
  <si>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</si>
  <si>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</si>
  <si>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</si>
  <si>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</si>
  <si>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</si>
  <si>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</si>
  <si>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</si>
  <si>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</si>
  <si>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</si>
  <si>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</si>
  <si>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</si>
  <si>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</si>
  <si>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</si>
  <si>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</si>
  <si>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</si>
  <si>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</si>
  <si>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</si>
  <si>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</si>
  <si>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</si>
  <si>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</si>
  <si>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</si>
  <si>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</si>
  <si>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</si>
  <si>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</si>
  <si>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</si>
  <si>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</si>
  <si>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</si>
  <si>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</si>
  <si>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</si>
  <si>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</si>
  <si>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</si>
  <si>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</si>
  <si>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</si>
  <si>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</si>
  <si>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</si>
  <si>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</si>
  <si>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</si>
  <si>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</si>
  <si>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</si>
  <si>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</si>
  <si>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</si>
  <si>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</si>
  <si>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</si>
  <si>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</si>
  <si>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</si>
  <si>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</si>
  <si>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</si>
  <si>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</si>
  <si>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</si>
  <si>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</si>
  <si>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</si>
  <si>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</si>
  <si>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</si>
  <si>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</si>
  <si>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</si>
  <si>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</si>
  <si>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</si>
  <si>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</si>
  <si>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</si>
  <si>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</si>
  <si>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</si>
  <si>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</si>
  <si>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</si>
  <si>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</si>
  <si>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</si>
  <si>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</si>
  <si>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</si>
  <si>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</si>
  <si>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</si>
  <si>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</si>
  <si>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</si>
  <si>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</si>
  <si>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</si>
  <si>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</si>
  <si>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</si>
  <si>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</si>
  <si>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</si>
  <si>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</si>
  <si>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</si>
  <si>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</si>
  <si>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</si>
  <si>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</si>
  <si>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</si>
  <si>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</si>
  <si>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</si>
  <si>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</si>
  <si>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</si>
  <si>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</si>
  <si>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</si>
  <si>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</si>
  <si>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</si>
  <si>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</si>
  <si>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</si>
  <si>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</si>
  <si>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</si>
  <si>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</si>
  <si>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</si>
  <si>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</si>
  <si>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</si>
  <si>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</si>
  <si>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</si>
  <si>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</si>
  <si>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</si>
  <si>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</si>
  <si>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</si>
  <si>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</si>
  <si>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</si>
  <si>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</si>
  <si>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</si>
  <si>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</si>
  <si>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</si>
  <si>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</si>
  <si>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</si>
  <si>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</si>
  <si>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</si>
  <si>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</si>
  <si>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</si>
  <si>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</si>
  <si>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</si>
  <si>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</si>
  <si>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</si>
  <si>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</si>
  <si>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</si>
  <si>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</si>
  <si>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</si>
  <si>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</si>
  <si>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</si>
  <si>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</si>
  <si>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</si>
  <si>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</si>
  <si>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</si>
  <si>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</si>
  <si>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</si>
  <si>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</si>
  <si>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</si>
  <si>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</si>
  <si>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</si>
  <si>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</si>
  <si>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</si>
  <si>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</si>
  <si>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</si>
  <si>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</si>
  <si>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</si>
  <si>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</si>
  <si>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</si>
  <si>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</si>
  <si>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</si>
  <si>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</si>
  <si>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</si>
  <si>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</si>
  <si>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</si>
  <si>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</si>
  <si>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</si>
  <si>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</si>
  <si>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</si>
  <si>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</si>
  <si>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</si>
  <si>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</si>
  <si>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</si>
  <si>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</si>
  <si>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</si>
  <si>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</si>
  <si>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</si>
  <si>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</si>
  <si>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</si>
  <si>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</si>
  <si>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</si>
  <si>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</si>
  <si>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</si>
  <si>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</si>
  <si>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</si>
  <si>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</si>
  <si>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</si>
  <si>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</si>
  <si>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</si>
  <si>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</si>
  <si>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</si>
  <si>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</si>
  <si>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</si>
  <si>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</si>
  <si>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</si>
  <si>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</si>
  <si>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</si>
  <si>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</si>
  <si>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</si>
  <si>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</si>
  <si>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</si>
  <si>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</si>
  <si>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</si>
  <si>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</si>
  <si>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</si>
  <si>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</si>
  <si>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</si>
  <si>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</si>
  <si>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</si>
  <si>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</si>
  <si>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</si>
  <si>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</si>
  <si>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</si>
  <si>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</si>
  <si>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</si>
  <si>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</si>
  <si>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</si>
  <si>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</si>
  <si>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</si>
  <si>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</si>
  <si>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</si>
  <si>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</si>
  <si>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</si>
  <si>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</si>
  <si>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</si>
  <si>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</si>
  <si>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</si>
  <si>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</si>
  <si>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</si>
  <si>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</si>
  <si>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</si>
  <si>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</si>
  <si>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</si>
  <si>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</si>
  <si>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</si>
  <si>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</si>
  <si>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</si>
  <si>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</si>
  <si>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</si>
  <si>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</si>
  <si>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</si>
  <si>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</si>
  <si>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</si>
  <si>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</si>
  <si>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</si>
  <si>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</si>
  <si>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</si>
  <si>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</si>
  <si>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</si>
  <si>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</si>
  <si>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</si>
  <si>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</si>
  <si>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</si>
  <si>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</si>
  <si>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</si>
  <si>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</si>
  <si>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</si>
  <si>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</si>
  <si>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</si>
  <si>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</si>
  <si>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</si>
  <si>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</si>
  <si>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</si>
  <si>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</si>
  <si>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</si>
  <si>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</si>
  <si>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</si>
  <si>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</si>
  <si>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</si>
  <si>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</si>
  <si>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</si>
  <si>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</si>
  <si>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</si>
  <si>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</si>
  <si>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</si>
  <si>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</si>
  <si>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</si>
  <si>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</si>
  <si>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</si>
  <si>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</si>
  <si>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</si>
  <si>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</si>
  <si>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</si>
  <si>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</si>
  <si>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</si>
  <si>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</si>
  <si>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</si>
  <si>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</si>
  <si>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</si>
  <si>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</si>
  <si>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</si>
  <si>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</si>
  <si>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</si>
  <si>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</si>
  <si>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</si>
  <si>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</si>
  <si>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</si>
  <si>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</si>
  <si>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</si>
  <si>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</si>
  <si>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</si>
  <si>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</si>
  <si>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</si>
  <si>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</si>
  <si>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</si>
  <si>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</si>
  <si>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</si>
  <si>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</si>
  <si>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</si>
  <si>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</si>
  <si>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</si>
  <si>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</si>
  <si>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</si>
  <si>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</si>
  <si>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</si>
  <si>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</si>
  <si>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</si>
  <si>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</si>
  <si>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</si>
  <si>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</si>
  <si>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</si>
  <si>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</si>
  <si>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</si>
  <si>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</si>
  <si>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</si>
  <si>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</si>
  <si>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</si>
  <si>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</si>
  <si>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</si>
  <si>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</si>
  <si>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</si>
  <si>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</si>
  <si>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</si>
  <si>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</si>
  <si>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</si>
  <si>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</si>
  <si>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</si>
  <si>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</si>
  <si>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</si>
  <si>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</si>
  <si>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</si>
  <si>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</si>
  <si>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</si>
  <si>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</si>
  <si>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</si>
  <si>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</si>
  <si>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</si>
  <si>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</si>
  <si>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</si>
  <si>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</si>
  <si>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</si>
  <si>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</si>
  <si>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</si>
  <si>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</si>
  <si>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</si>
  <si>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</si>
  <si>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</si>
  <si>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</si>
  <si>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</si>
  <si>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</si>
  <si>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</si>
  <si>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</si>
  <si>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</si>
  <si>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</si>
  <si>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</si>
  <si>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</si>
  <si>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</si>
  <si>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</si>
  <si>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</si>
  <si>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</si>
  <si>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</si>
  <si>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</si>
  <si>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</si>
  <si>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</si>
  <si>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</si>
  <si>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</si>
  <si>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</si>
  <si>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</si>
  <si>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</si>
  <si>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</si>
  <si>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</si>
  <si>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</si>
  <si>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</si>
  <si>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</si>
  <si>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</si>
  <si>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</si>
  <si>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</si>
  <si>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</si>
  <si>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</si>
  <si>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</si>
  <si>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</si>
  <si>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</si>
  <si>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</si>
  <si>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</si>
  <si>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</si>
  <si>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</si>
  <si>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</si>
  <si>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</si>
  <si>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</si>
  <si>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</si>
  <si>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</si>
  <si>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</si>
  <si>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</si>
  <si>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</si>
  <si>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</si>
  <si>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</si>
  <si>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</si>
  <si>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</si>
  <si>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</si>
  <si>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</si>
  <si>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</si>
  <si>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</si>
  <si>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</si>
  <si>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</si>
  <si>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</si>
  <si>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</si>
  <si>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</si>
  <si>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</si>
  <si>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</si>
  <si>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</si>
  <si>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</si>
  <si>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</si>
  <si>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</si>
  <si>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</si>
  <si>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</si>
  <si>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</si>
  <si>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</si>
  <si>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</si>
  <si>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</si>
  <si>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</si>
  <si>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</si>
  <si>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</si>
  <si>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</si>
  <si>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</si>
  <si>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</si>
  <si>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</si>
  <si>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</si>
  <si>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</si>
  <si>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</si>
  <si>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</si>
  <si>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</si>
  <si>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</si>
  <si>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</si>
  <si>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</si>
  <si>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</si>
  <si>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</si>
  <si>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</si>
  <si>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</si>
  <si>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</si>
  <si>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</si>
  <si>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</si>
  <si>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</si>
  <si>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</si>
  <si>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</si>
  <si>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</si>
  <si>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</si>
  <si>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</si>
  <si>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</si>
  <si>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</si>
  <si>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</si>
  <si>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</si>
  <si>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</si>
  <si>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</si>
  <si>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</si>
  <si>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</si>
  <si>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</si>
  <si>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</si>
  <si>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</si>
  <si>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</si>
  <si>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</si>
  <si>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</si>
  <si>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</si>
  <si>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</si>
  <si>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</si>
  <si>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</si>
  <si>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</si>
  <si>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</si>
  <si>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</si>
  <si>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</si>
  <si>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</si>
  <si>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</si>
  <si>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</si>
  <si>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</si>
  <si>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</si>
  <si>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</si>
  <si>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</si>
  <si>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</si>
  <si>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</si>
  <si>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</si>
  <si>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</si>
  <si>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</si>
  <si>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</si>
  <si>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</si>
  <si>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</si>
  <si>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</si>
  <si>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</si>
  <si>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</si>
  <si>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</si>
  <si>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</si>
  <si>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</si>
  <si>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</si>
  <si>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</si>
  <si>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</si>
  <si>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</si>
  <si>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</si>
  <si>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</si>
  <si>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</si>
  <si>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</si>
  <si>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</si>
  <si>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</si>
  <si>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</si>
  <si>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</si>
  <si>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</si>
  <si>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</si>
  <si>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</si>
  <si>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</si>
  <si>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</si>
  <si>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</si>
  <si>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</si>
  <si>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</si>
  <si>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</si>
  <si>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</si>
  <si>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</si>
  <si>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</si>
  <si>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</si>
  <si>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</si>
  <si>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</si>
  <si>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</si>
  <si>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</si>
  <si>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</si>
  <si>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</si>
  <si>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</si>
  <si>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</si>
  <si>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</si>
  <si>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</si>
  <si>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</si>
  <si>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</si>
  <si>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</si>
  <si>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</si>
  <si>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</si>
  <si>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</si>
  <si>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</si>
  <si>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</si>
  <si>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</si>
  <si>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</si>
  <si>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</si>
  <si>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</si>
  <si>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</si>
  <si>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</si>
  <si>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</si>
  <si>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</si>
  <si>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</si>
  <si>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</si>
  <si>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</si>
  <si>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</si>
  <si>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</si>
  <si>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</si>
  <si>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</si>
  <si>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</si>
  <si>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</si>
  <si>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</si>
  <si>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</si>
  <si>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</si>
  <si>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</si>
  <si>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</si>
  <si>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</si>
  <si>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</si>
  <si>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</si>
  <si>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</si>
  <si>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</si>
  <si>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</si>
  <si>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</si>
  <si>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</si>
  <si>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</si>
  <si>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</si>
  <si>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</si>
  <si>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</si>
  <si>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</si>
  <si>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</si>
  <si>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</si>
  <si>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</si>
  <si>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</si>
  <si>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</si>
  <si>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</si>
  <si>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</si>
  <si>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</si>
  <si>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</si>
  <si>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</si>
  <si>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</si>
  <si>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</si>
  <si>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</si>
  <si>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</si>
  <si>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</si>
  <si>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</si>
  <si>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</si>
  <si>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</si>
  <si>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</si>
  <si>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</si>
  <si>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</si>
  <si>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</si>
  <si>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</si>
  <si>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</si>
  <si>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</si>
  <si>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</si>
  <si>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</si>
  <si>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</si>
  <si>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</si>
  <si>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</si>
  <si>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</si>
  <si>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</si>
  <si>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</si>
  <si>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</si>
  <si>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</si>
  <si>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</si>
  <si>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</si>
  <si>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</si>
  <si>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</si>
  <si>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</si>
  <si>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</si>
  <si>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</si>
  <si>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</si>
  <si>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</si>
  <si>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</si>
  <si>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</si>
  <si>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</si>
  <si>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</si>
  <si>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</si>
  <si>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</si>
  <si>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</si>
  <si>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</si>
  <si>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</si>
  <si>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</si>
  <si>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</si>
  <si>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</si>
  <si>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</si>
  <si>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</si>
  <si>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</si>
  <si>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</si>
  <si>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</si>
  <si>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</si>
  <si>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</si>
  <si>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</si>
  <si>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</si>
  <si>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</si>
  <si>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</si>
  <si>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</si>
  <si>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</si>
  <si>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</si>
  <si>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</si>
  <si>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</si>
  <si>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</si>
  <si>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</si>
  <si>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</si>
  <si>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</si>
  <si>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</si>
  <si>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</si>
  <si>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</si>
  <si>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</si>
  <si>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</si>
  <si>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</si>
  <si>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</si>
  <si>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</si>
  <si>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</si>
  <si>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</si>
  <si>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</si>
  <si>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</si>
  <si>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</si>
  <si>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</si>
  <si>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</si>
  <si>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</si>
  <si>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</si>
  <si>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</si>
  <si>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</si>
  <si>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</si>
  <si>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</si>
  <si>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</si>
  <si>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</si>
  <si>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</si>
  <si>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</si>
  <si>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</si>
  <si>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</si>
  <si>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</si>
  <si>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</si>
  <si>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</si>
  <si>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</si>
  <si>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</si>
  <si>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</si>
  <si>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</si>
  <si>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</si>
  <si>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</si>
  <si>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</si>
  <si>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</si>
  <si>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</si>
  <si>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</si>
  <si>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</si>
  <si>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</si>
  <si>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</si>
  <si>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</si>
  <si>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</si>
  <si>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</si>
  <si>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</si>
  <si>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</si>
  <si>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</si>
  <si>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</si>
  <si>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</si>
  <si>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</si>
  <si>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</si>
  <si>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</si>
  <si>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</si>
  <si>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</si>
  <si>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</si>
  <si>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</si>
  <si>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</si>
  <si>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</si>
  <si>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</si>
  <si>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</si>
  <si>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</si>
  <si>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</si>
  <si>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</si>
  <si>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</si>
  <si>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</si>
  <si>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</si>
  <si>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</si>
  <si>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</si>
  <si>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</si>
  <si>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</si>
  <si>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</si>
  <si>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</si>
  <si>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</si>
  <si>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</si>
  <si>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</si>
  <si>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</si>
  <si>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</si>
  <si>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</si>
  <si>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</si>
  <si>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</si>
  <si>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</si>
  <si>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</si>
  <si>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</si>
  <si>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</si>
  <si>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</si>
  <si>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</si>
  <si>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</si>
  <si>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</si>
  <si>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</si>
  <si>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</si>
  <si>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</si>
  <si>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</si>
  <si>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</si>
  <si>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</si>
  <si>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</si>
  <si>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</si>
  <si>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</si>
  <si>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</si>
  <si>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</si>
  <si>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</si>
  <si>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</si>
  <si>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</si>
  <si>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</si>
  <si>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</si>
  <si>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</si>
  <si>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</si>
  <si>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</si>
  <si>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</si>
  <si>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</si>
  <si>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</si>
  <si>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</si>
  <si>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</si>
  <si>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</si>
  <si>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</si>
  <si>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</si>
  <si>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</si>
  <si>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</si>
  <si>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</si>
  <si>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</si>
  <si>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</si>
  <si>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</si>
  <si>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</si>
  <si>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</si>
  <si>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</si>
  <si>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</si>
  <si>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</si>
  <si>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</si>
  <si>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</si>
  <si>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</si>
  <si>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</si>
  <si>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</si>
  <si>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</si>
  <si>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</si>
  <si>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</si>
  <si>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</si>
  <si>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</si>
  <si>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</si>
  <si>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</si>
  <si>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</si>
  <si>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</si>
  <si>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</si>
  <si>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</si>
  <si>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</si>
  <si>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</si>
  <si>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</si>
  <si>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</si>
  <si>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</si>
  <si>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</si>
  <si>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</si>
  <si>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</si>
  <si>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</si>
  <si>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</si>
  <si>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</si>
  <si>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</si>
  <si>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</si>
  <si>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</si>
  <si>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</si>
  <si>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</si>
  <si>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</si>
  <si>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</si>
  <si>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</si>
  <si>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</si>
  <si>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</si>
  <si>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</si>
  <si>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</si>
  <si>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</si>
  <si>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</si>
  <si>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</si>
  <si>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</si>
  <si>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</si>
  <si>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</si>
  <si>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</si>
  <si>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</si>
  <si>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</si>
  <si>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</si>
  <si>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</si>
  <si>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</si>
  <si>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</si>
  <si>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</si>
  <si>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</si>
  <si>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</si>
  <si>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</si>
  <si>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</si>
  <si>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</si>
  <si>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</si>
  <si>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</si>
  <si>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</si>
  <si>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</si>
  <si>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</si>
  <si>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</si>
  <si>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</si>
  <si>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</si>
  <si>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</si>
  <si>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</si>
  <si>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</si>
  <si>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</si>
  <si>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</si>
  <si>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</si>
  <si>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</si>
  <si>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</si>
  <si>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</si>
  <si>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</si>
  <si>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</si>
  <si>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</si>
  <si>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</si>
  <si>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</si>
  <si>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</si>
  <si>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</si>
  <si>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</si>
  <si>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</si>
  <si>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</si>
  <si>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</si>
  <si>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</si>
  <si>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</si>
  <si>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</si>
  <si>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</si>
  <si>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</si>
  <si>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</si>
  <si>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</si>
  <si>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</si>
  <si>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</si>
  <si>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</si>
  <si>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</si>
  <si>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</si>
  <si>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</si>
  <si>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</si>
  <si>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</si>
  <si>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</si>
  <si>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</si>
  <si>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</si>
  <si>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</si>
  <si>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</si>
  <si>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</si>
  <si>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</si>
  <si>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</si>
  <si>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</si>
  <si>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</si>
  <si>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</si>
  <si>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</si>
  <si>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</si>
  <si>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</si>
  <si>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</si>
  <si>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</si>
  <si>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</si>
  <si>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</si>
  <si>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</si>
  <si>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</si>
  <si>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</si>
  <si>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</si>
  <si>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</si>
  <si>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</si>
  <si>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</si>
  <si>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</si>
  <si>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</si>
  <si>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</si>
  <si>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</si>
  <si>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</si>
  <si>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</si>
  <si>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</si>
  <si>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</si>
  <si>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</si>
  <si>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</si>
  <si>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</si>
  <si>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</si>
  <si>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</si>
  <si>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</si>
  <si>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</si>
  <si>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</si>
  <si>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</si>
  <si>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</si>
  <si>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</si>
  <si>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</si>
  <si>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</si>
  <si>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</si>
  <si>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</si>
  <si>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</si>
  <si>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</si>
  <si>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</si>
  <si>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</si>
  <si>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</si>
  <si>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</si>
  <si>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</si>
  <si>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</si>
  <si>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</si>
  <si>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</si>
  <si>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</si>
  <si>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</si>
  <si>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</si>
  <si>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</si>
  <si>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</si>
  <si>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</si>
  <si>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</si>
  <si>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</si>
  <si>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</si>
  <si>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</si>
  <si>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</si>
  <si>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</si>
  <si>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</si>
  <si>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</si>
  <si>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</si>
  <si>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</si>
  <si>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</si>
  <si>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</si>
  <si>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</si>
  <si>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</si>
  <si>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</si>
  <si>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</si>
  <si>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</si>
  <si>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</si>
  <si>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</si>
  <si>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</si>
  <si>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</si>
  <si>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</si>
  <si>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</si>
  <si>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</si>
  <si>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</si>
  <si>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</si>
  <si>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</si>
  <si>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</si>
  <si>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</si>
  <si>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</si>
  <si>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</si>
  <si>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</si>
  <si>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</si>
  <si>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</si>
  <si>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</si>
  <si>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</si>
  <si>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</si>
  <si>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</si>
  <si>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</si>
  <si>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</si>
  <si>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</si>
  <si>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</si>
  <si>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</si>
  <si>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</si>
  <si>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</si>
  <si>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</si>
  <si>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</si>
  <si>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</si>
  <si>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</si>
  <si>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</si>
  <si>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</si>
  <si>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</si>
  <si>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</si>
  <si>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</si>
  <si>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</si>
  <si>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</si>
  <si>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</si>
  <si>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</si>
  <si>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</si>
  <si>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</si>
  <si>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</si>
  <si>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</si>
  <si>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</si>
  <si>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</si>
  <si>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</si>
  <si>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</si>
  <si>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</si>
  <si>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</si>
  <si>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</si>
  <si>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</si>
  <si>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</si>
  <si>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</si>
  <si>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</si>
  <si>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</si>
  <si>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</si>
  <si>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</si>
  <si>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</si>
  <si>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</si>
  <si>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</si>
  <si>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</si>
  <si>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</si>
  <si>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</si>
  <si>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</si>
  <si>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</si>
  <si>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</si>
  <si>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</si>
  <si>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</si>
  <si>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</si>
  <si>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</si>
  <si>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</si>
  <si>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</si>
  <si>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</si>
  <si>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</si>
  <si>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</si>
  <si>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</si>
  <si>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</si>
  <si>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</si>
  <si>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</si>
  <si>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</si>
  <si>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</si>
  <si>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</si>
  <si>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</si>
  <si>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</si>
  <si>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</si>
  <si>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</si>
  <si>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</si>
  <si>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</si>
  <si>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</si>
  <si>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</si>
  <si>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</si>
  <si>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</si>
  <si>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</si>
  <si>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</si>
  <si>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</si>
  <si>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</si>
  <si>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</si>
  <si>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</si>
  <si>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</si>
  <si>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</si>
  <si>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</si>
  <si>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</si>
  <si>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</si>
  <si>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</si>
  <si>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</si>
  <si>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</si>
  <si>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</si>
  <si>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</si>
  <si>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</si>
  <si>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</si>
  <si>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</si>
  <si>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</si>
  <si>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</si>
  <si>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</si>
  <si>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</si>
  <si>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</si>
  <si>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</si>
  <si>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</si>
  <si>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</si>
  <si>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</si>
  <si>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</si>
  <si>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</si>
  <si>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</si>
  <si>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</si>
  <si>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</si>
  <si>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</si>
  <si>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</si>
  <si>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</si>
  <si>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</si>
  <si>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</si>
  <si>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</si>
  <si>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</si>
  <si>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</si>
  <si>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</si>
  <si>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</si>
  <si>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</si>
  <si>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</si>
  <si>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</si>
  <si>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</si>
  <si>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</si>
  <si>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</si>
  <si>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</si>
  <si>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</si>
  <si>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</si>
  <si>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</si>
  <si>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</si>
  <si>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</si>
  <si>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</si>
  <si>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</si>
  <si>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</si>
  <si>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</si>
  <si>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</si>
  <si>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</si>
  <si>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</si>
  <si>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</si>
  <si>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</si>
  <si>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</si>
  <si>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</si>
  <si>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</si>
  <si>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</si>
  <si>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</si>
  <si>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</si>
  <si>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</si>
  <si>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</si>
  <si>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</si>
  <si>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</si>
  <si>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</si>
  <si>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</si>
  <si>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</si>
  <si>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</si>
  <si>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</si>
  <si>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</si>
  <si>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</si>
  <si>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</si>
  <si>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</si>
  <si>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</si>
  <si>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</si>
  <si>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</si>
  <si>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</si>
  <si>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</si>
  <si>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</si>
  <si>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</si>
  <si>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</si>
  <si>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</si>
  <si>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</si>
  <si>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</si>
  <si>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</si>
  <si>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</si>
  <si>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</si>
  <si>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</si>
  <si>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</si>
  <si>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</si>
  <si>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</si>
  <si>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</si>
  <si>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</si>
  <si>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</si>
  <si>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</si>
  <si>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</si>
  <si>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</si>
  <si>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</si>
  <si>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</si>
  <si>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</si>
  <si>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</si>
  <si>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</si>
  <si>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</si>
  <si>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</si>
  <si>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</si>
  <si>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</si>
  <si>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</si>
  <si>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</si>
  <si>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</si>
  <si>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</si>
  <si>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</si>
  <si>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</si>
  <si>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</si>
  <si>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</si>
  <si>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</si>
  <si>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</si>
  <si>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</si>
  <si>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</si>
  <si>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</si>
  <si>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</si>
  <si>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</si>
  <si>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</si>
  <si>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</si>
  <si>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</si>
  <si>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</si>
  <si>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</si>
  <si>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</si>
  <si>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</si>
  <si>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</si>
  <si>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</si>
  <si>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</si>
  <si>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</si>
  <si>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</si>
  <si>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</si>
  <si>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</si>
  <si>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</si>
  <si>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</si>
  <si>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</si>
  <si>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</si>
  <si>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</si>
  <si>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</si>
  <si>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</si>
  <si>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</si>
  <si>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</si>
  <si>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</si>
  <si>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</si>
  <si>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</si>
  <si>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</si>
  <si>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</si>
  <si>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</si>
  <si>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</si>
  <si>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</si>
  <si>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</si>
  <si>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</si>
  <si>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</si>
  <si>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</si>
  <si>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</si>
  <si>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</si>
  <si>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</si>
  <si>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</si>
  <si>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</si>
  <si>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</si>
  <si>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</si>
  <si>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</si>
  <si>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</si>
  <si>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</si>
  <si>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</si>
  <si>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</si>
  <si>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</si>
  <si>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</si>
  <si>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</si>
  <si>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</si>
  <si>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</si>
  <si>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</si>
  <si>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</si>
  <si>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</si>
  <si>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</si>
  <si>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</si>
  <si>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</si>
  <si>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</si>
  <si>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</si>
  <si>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</si>
  <si>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</si>
  <si>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</si>
  <si>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</si>
  <si>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</si>
  <si>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</si>
  <si>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</si>
  <si>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</si>
  <si>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</si>
  <si>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</si>
  <si>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</si>
  <si>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</si>
  <si>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</si>
  <si>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</si>
  <si>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</si>
  <si>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</si>
  <si>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</si>
  <si>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</si>
  <si>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</si>
  <si>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</si>
  <si>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</si>
  <si>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</si>
  <si>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</si>
  <si>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</si>
  <si>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</si>
  <si>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</si>
  <si>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</si>
  <si>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</si>
  <si>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</si>
  <si>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</si>
  <si>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</si>
  <si>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</si>
  <si>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</si>
  <si>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</si>
  <si>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</si>
  <si>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</si>
  <si>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</si>
  <si>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</si>
  <si>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</si>
  <si>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</si>
  <si>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</si>
  <si>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</si>
  <si>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</si>
  <si>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</si>
  <si>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</si>
  <si>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</si>
  <si>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</si>
  <si>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</si>
  <si>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</si>
  <si>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</si>
  <si>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</si>
  <si>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</si>
  <si>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</si>
  <si>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</si>
  <si>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</si>
  <si>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</si>
  <si>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</si>
  <si>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</si>
  <si>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</si>
  <si>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</si>
  <si>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</si>
  <si>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</si>
  <si>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</si>
  <si>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</si>
  <si>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</si>
  <si>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</si>
  <si>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</si>
  <si>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</si>
  <si>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</si>
  <si>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</si>
  <si>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</si>
  <si>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</si>
  <si>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</si>
  <si>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</si>
  <si>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</si>
  <si>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</si>
  <si>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</si>
  <si>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</si>
  <si>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</si>
  <si>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</si>
  <si>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</si>
  <si>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</si>
  <si>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</si>
  <si>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</si>
  <si>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</si>
  <si>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</si>
  <si>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</si>
  <si>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</si>
  <si>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</si>
  <si>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</si>
  <si>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</si>
  <si>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</si>
  <si>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</si>
  <si>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</si>
  <si>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</si>
  <si>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</si>
  <si>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</si>
  <si>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</si>
  <si>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</si>
  <si>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</si>
  <si>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</si>
  <si>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</si>
  <si>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</si>
  <si>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</si>
  <si>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</si>
  <si>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</si>
  <si>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</si>
  <si>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</si>
  <si>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</si>
  <si>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</si>
  <si>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</si>
  <si>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</si>
  <si>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</si>
  <si>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</si>
  <si>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</si>
  <si>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</si>
  <si>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</si>
  <si>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</si>
  <si>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</si>
  <si>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</si>
  <si>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</si>
  <si>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</si>
  <si>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</si>
  <si>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</si>
  <si>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</si>
  <si>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</si>
  <si>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</si>
  <si>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</si>
  <si>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</si>
  <si>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</si>
  <si>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</si>
  <si>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</si>
  <si>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</si>
  <si>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</si>
  <si>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</si>
  <si>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</si>
  <si>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</si>
  <si>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</si>
  <si>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</si>
  <si>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</si>
  <si>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</si>
  <si>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</si>
  <si>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</si>
  <si>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</si>
  <si>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</si>
  <si>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</si>
  <si>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</si>
  <si>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</si>
  <si>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</si>
  <si>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</si>
  <si>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</si>
  <si>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</si>
  <si>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</si>
  <si>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</si>
  <si>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</si>
  <si>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</si>
  <si>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</si>
  <si>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</si>
  <si>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</si>
  <si>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</si>
  <si>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</si>
  <si>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</si>
  <si>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</si>
  <si>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</si>
  <si>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</si>
  <si>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</si>
  <si>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</si>
  <si>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</si>
  <si>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</si>
  <si>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</si>
  <si>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</si>
  <si>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</si>
  <si>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</si>
  <si>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</si>
  <si>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</si>
  <si>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</si>
  <si>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</si>
  <si>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</si>
  <si>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</si>
  <si>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</si>
  <si>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</si>
  <si>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</si>
  <si>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</si>
  <si>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</si>
  <si>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</si>
  <si>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</si>
  <si>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</si>
  <si>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</si>
  <si>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</si>
  <si>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</si>
  <si>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</si>
  <si>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</si>
  <si>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</si>
  <si>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</si>
  <si>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</si>
  <si>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</si>
  <si>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</si>
  <si>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</si>
  <si>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</si>
  <si>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</si>
  <si>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</si>
  <si>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</si>
  <si>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</si>
  <si>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</si>
  <si>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</si>
  <si>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</si>
  <si>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</si>
  <si>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</si>
  <si>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</si>
  <si>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</si>
  <si>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</si>
  <si>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</si>
  <si>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</si>
  <si>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</si>
  <si>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</si>
  <si>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</si>
  <si>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</si>
  <si>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</si>
  <si>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</si>
  <si>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</si>
  <si>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</si>
  <si>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</si>
  <si>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</si>
  <si>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</si>
  <si>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</si>
  <si>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</si>
  <si>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</si>
  <si>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</si>
  <si>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</si>
  <si>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</si>
  <si>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</si>
  <si>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</si>
  <si>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</si>
  <si>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</si>
  <si>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</si>
  <si>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</si>
  <si>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</si>
  <si>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</si>
  <si>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</si>
  <si>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</si>
  <si>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</si>
  <si>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</si>
  <si>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</si>
  <si>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</si>
  <si>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</si>
  <si>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</si>
  <si>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</si>
  <si>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</si>
  <si>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</si>
  <si>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</si>
  <si>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</si>
  <si>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</si>
  <si>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</si>
  <si>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</si>
  <si>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</si>
  <si>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</si>
  <si>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</si>
  <si>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</si>
  <si>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</si>
  <si>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</si>
  <si>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</si>
  <si>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</si>
  <si>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</si>
  <si>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</si>
  <si>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</si>
  <si>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</si>
  <si>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</si>
  <si>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</si>
  <si>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</si>
  <si>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</si>
  <si>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</si>
  <si>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</si>
  <si>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</si>
  <si>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</si>
  <si>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</si>
  <si>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</si>
  <si>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</si>
  <si>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</si>
  <si>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</si>
  <si>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</si>
  <si>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</si>
  <si>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</si>
  <si>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</si>
  <si>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</si>
  <si>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</si>
  <si>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</si>
  <si>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</si>
  <si>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</si>
  <si>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</si>
  <si>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</si>
  <si>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</si>
  <si>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</si>
  <si>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</si>
  <si>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</si>
  <si>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</si>
  <si>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</si>
  <si>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</si>
  <si>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</si>
  <si>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</si>
  <si>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</si>
  <si>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</si>
  <si>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</si>
  <si>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</si>
  <si>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</si>
  <si>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</si>
  <si>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</si>
  <si>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</si>
  <si>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</si>
  <si>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</si>
  <si>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</si>
  <si>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</si>
  <si>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</si>
  <si>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</si>
  <si>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</si>
  <si>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</si>
  <si>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</si>
  <si>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</si>
  <si>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</si>
  <si>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</si>
  <si>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</si>
  <si>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</si>
  <si>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</si>
  <si>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</si>
  <si>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</si>
  <si>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</si>
  <si>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</si>
  <si>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</si>
  <si>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</si>
  <si>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</si>
  <si>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</si>
  <si>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</si>
  <si>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</si>
  <si>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</si>
  <si>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</si>
  <si>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</si>
  <si>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</si>
  <si>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</si>
  <si>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</si>
  <si>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</si>
  <si>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</si>
  <si>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</si>
  <si>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</si>
  <si>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</si>
  <si>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</si>
  <si>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</si>
  <si>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</si>
  <si>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</si>
  <si>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</si>
  <si>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</si>
  <si>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</si>
  <si>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</si>
  <si>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</si>
  <si>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</si>
  <si>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</si>
  <si>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</si>
  <si>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</si>
  <si>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</si>
  <si>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</si>
  <si>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</si>
  <si>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</si>
  <si>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</si>
  <si>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</si>
  <si>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</si>
  <si>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</si>
  <si>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</si>
  <si>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</si>
  <si>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</si>
  <si>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</si>
  <si>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</si>
  <si>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</si>
  <si>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</si>
  <si>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</si>
  <si>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</si>
  <si>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</si>
  <si>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</si>
  <si>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</si>
  <si>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</si>
  <si>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</si>
  <si>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</si>
  <si>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</si>
  <si>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</si>
  <si>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</si>
  <si>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</si>
  <si>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</si>
  <si>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</si>
  <si>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</si>
  <si>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</si>
  <si>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</si>
  <si>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</si>
  <si>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</si>
  <si>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</si>
  <si>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</si>
  <si>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</si>
  <si>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</si>
  <si>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</si>
  <si>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</si>
  <si>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</si>
  <si>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</si>
  <si>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</si>
  <si>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</si>
  <si>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</si>
  <si>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</si>
  <si>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</si>
  <si>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</si>
  <si>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</si>
  <si>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</si>
  <si>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</si>
  <si>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</si>
  <si>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</si>
  <si>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</si>
  <si>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</si>
  <si>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</si>
  <si>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</si>
  <si>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</si>
  <si>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</si>
  <si>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</si>
  <si>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</si>
  <si>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</si>
  <si>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</si>
  <si>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</si>
  <si>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</si>
  <si>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</si>
  <si>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</si>
  <si>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</si>
  <si>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</si>
  <si>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</si>
  <si>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</si>
  <si>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</si>
  <si>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</si>
  <si>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</si>
  <si>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</si>
  <si>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</si>
  <si>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</si>
  <si>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</si>
  <si>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</si>
  <si>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</si>
  <si>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</si>
  <si>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</si>
  <si>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</si>
  <si>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</si>
  <si>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</si>
  <si>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</si>
  <si>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</si>
  <si>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</si>
  <si>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</si>
  <si>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</si>
  <si>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</si>
  <si>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</si>
  <si>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</si>
  <si>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</si>
  <si>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</si>
  <si>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</si>
  <si>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</si>
  <si>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</si>
  <si>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</si>
  <si>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</si>
  <si>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</si>
  <si>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</si>
  <si>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</si>
  <si>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</si>
  <si>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</si>
  <si>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</si>
  <si>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</si>
  <si>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</si>
  <si>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</si>
  <si>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</si>
  <si>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</si>
  <si>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</si>
  <si>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</si>
  <si>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</si>
  <si>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</si>
  <si>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</si>
  <si>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</si>
  <si>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</si>
  <si>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</si>
  <si>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</si>
  <si>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</si>
  <si>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</si>
  <si>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</si>
  <si>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</si>
  <si>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</si>
  <si>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</si>
  <si>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</si>
  <si>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</si>
  <si>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</si>
  <si>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</si>
  <si>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</si>
  <si>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</si>
  <si>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</si>
  <si>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</si>
  <si>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</si>
  <si>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</si>
  <si>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</si>
  <si>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</si>
  <si>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</si>
  <si>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</si>
  <si>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</si>
  <si>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</si>
  <si>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</si>
  <si>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</si>
  <si>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</si>
  <si>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</si>
  <si>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</si>
  <si>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</si>
  <si>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</si>
  <si>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</si>
  <si>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</si>
  <si>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</si>
  <si>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</si>
  <si>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</si>
  <si>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</si>
  <si>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</si>
  <si>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</si>
  <si>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</si>
  <si>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</si>
  <si>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</si>
  <si>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</si>
  <si>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</si>
  <si>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</si>
  <si>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</si>
  <si>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</si>
  <si>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</si>
  <si>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</si>
  <si>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</si>
  <si>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</si>
  <si>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</si>
  <si>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</si>
  <si>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</si>
  <si>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</si>
  <si>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</si>
  <si>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</si>
  <si>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</si>
  <si>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</si>
  <si>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</si>
  <si>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</si>
  <si>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</si>
  <si>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</si>
  <si>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</si>
  <si>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</si>
  <si>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</si>
  <si>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</si>
  <si>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</si>
  <si>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</si>
  <si>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</si>
  <si>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</si>
  <si>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</si>
  <si>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</si>
  <si>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</si>
  <si>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</si>
  <si>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</si>
  <si>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</si>
  <si>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</si>
  <si>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</si>
  <si>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</si>
  <si>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</si>
  <si>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</si>
  <si>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</si>
  <si>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</si>
  <si>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</si>
  <si>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</si>
  <si>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</si>
  <si>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</si>
  <si>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</si>
  <si>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</si>
  <si>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</si>
  <si>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</si>
  <si>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</si>
  <si>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</si>
  <si>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</si>
  <si>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</si>
  <si>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</si>
  <si>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</si>
  <si>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</si>
  <si>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</si>
  <si>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</si>
  <si>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</si>
  <si>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</si>
  <si>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</si>
  <si>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</si>
  <si>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</si>
  <si>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</si>
  <si>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</si>
  <si>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</si>
  <si>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</si>
  <si>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</si>
  <si>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</si>
  <si>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</si>
  <si>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</si>
  <si>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</si>
  <si>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</si>
  <si>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</si>
  <si>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</si>
  <si>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</si>
  <si>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</si>
  <si>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</si>
  <si>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</si>
  <si>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</si>
  <si>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</si>
  <si>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</si>
  <si>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</si>
  <si>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</si>
  <si>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</si>
  <si>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</si>
  <si>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</si>
  <si>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</si>
  <si>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</si>
  <si>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</si>
  <si>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</si>
  <si>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</si>
  <si>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</si>
  <si>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</si>
  <si>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</si>
  <si>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</si>
  <si>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</si>
  <si>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</si>
  <si>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</si>
  <si>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</si>
  <si>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</si>
  <si>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</si>
  <si>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</si>
  <si>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</si>
  <si>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</si>
  <si>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</si>
  <si>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</si>
  <si>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</si>
  <si>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</si>
  <si>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</si>
  <si>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</si>
  <si>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</si>
  <si>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</si>
  <si>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</si>
  <si>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</si>
  <si>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</si>
  <si>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</si>
  <si>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</si>
  <si>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</si>
  <si>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</si>
  <si>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</si>
  <si>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</si>
  <si>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</si>
  <si>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</si>
  <si>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</si>
  <si>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</si>
  <si>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</si>
  <si>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</si>
  <si>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</si>
  <si>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</si>
  <si>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</si>
  <si>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</si>
  <si>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</si>
  <si>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</si>
  <si>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</si>
  <si>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</si>
  <si>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</si>
  <si>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</si>
  <si>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</si>
  <si>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</si>
  <si>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</si>
  <si>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</si>
  <si>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</si>
  <si>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</si>
  <si>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</si>
  <si>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</si>
  <si>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</si>
  <si>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</si>
  <si>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</si>
  <si>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</si>
  <si>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</si>
  <si>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</si>
  <si>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</si>
  <si>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</si>
  <si>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</si>
  <si>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</si>
  <si>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</si>
  <si>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</si>
  <si>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</si>
  <si>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</si>
  <si>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</si>
  <si>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</si>
  <si>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</si>
  <si>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</si>
  <si>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</si>
  <si>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</si>
  <si>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</si>
  <si>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</si>
  <si>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</si>
  <si>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</si>
  <si>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</si>
  <si>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</si>
  <si>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</si>
  <si>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</si>
  <si>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</si>
  <si>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</si>
  <si>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</si>
  <si>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</si>
  <si>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</si>
  <si>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</si>
  <si>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</si>
  <si>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</si>
  <si>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</si>
  <si>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</si>
  <si>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</si>
  <si>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</si>
  <si>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</si>
  <si>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</si>
  <si>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</si>
  <si>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</si>
  <si>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</si>
  <si>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</si>
  <si>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</si>
  <si>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</si>
  <si>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</si>
  <si>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</si>
  <si>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</si>
  <si>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</si>
  <si>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</si>
  <si>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</si>
  <si>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</si>
  <si>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</si>
  <si>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</si>
  <si>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</si>
  <si>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</si>
  <si>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</si>
  <si>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</si>
  <si>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</si>
  <si>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</si>
  <si>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</si>
  <si>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</si>
  <si>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</si>
  <si>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</si>
  <si>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</si>
  <si>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</si>
  <si>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</si>
  <si>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</si>
  <si>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</si>
  <si>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</si>
  <si>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</si>
  <si>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</si>
  <si>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</si>
  <si>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</si>
  <si>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</si>
  <si>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</si>
  <si>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</si>
  <si>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</si>
  <si>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</si>
  <si>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</si>
  <si>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</si>
  <si>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</si>
  <si>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</si>
  <si>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</si>
  <si>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</si>
  <si>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</si>
  <si>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</si>
  <si>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</si>
  <si>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</si>
  <si>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</si>
  <si>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</si>
  <si>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</si>
  <si>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</si>
  <si>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</si>
  <si>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</si>
  <si>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</si>
  <si>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</si>
  <si>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</si>
  <si>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</si>
  <si>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</si>
  <si>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</si>
  <si>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</si>
  <si>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</si>
  <si>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</si>
  <si>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</si>
  <si>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</si>
  <si>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</si>
  <si>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</si>
  <si>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</si>
  <si>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</si>
  <si>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</si>
  <si>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</si>
  <si>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</si>
  <si>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</si>
  <si>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</si>
  <si>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</si>
  <si>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</si>
  <si>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</si>
  <si>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</si>
  <si>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</si>
  <si>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</si>
  <si>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</si>
  <si>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</si>
  <si>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</si>
  <si>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</si>
  <si>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</si>
  <si>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</si>
  <si>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</si>
  <si>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</si>
  <si>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</si>
  <si>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</si>
  <si>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</si>
  <si>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</si>
  <si>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</si>
  <si>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</si>
  <si>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</si>
  <si>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</si>
  <si>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</si>
  <si>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</si>
  <si>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</si>
  <si>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</si>
  <si>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</si>
  <si>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</si>
  <si>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</si>
  <si>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</si>
  <si>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</si>
  <si>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</si>
  <si>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</si>
  <si>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</si>
  <si>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</si>
  <si>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</si>
  <si>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</si>
  <si>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</si>
  <si>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</si>
  <si>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</si>
  <si>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</si>
  <si>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</si>
  <si>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</si>
  <si>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</si>
  <si>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</si>
  <si>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</si>
  <si>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</si>
  <si>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</si>
  <si>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</si>
  <si>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</si>
  <si>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</si>
  <si>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</si>
  <si>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</si>
  <si>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</si>
  <si>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</si>
  <si>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</si>
  <si>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</si>
  <si>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</si>
  <si>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</si>
  <si>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</si>
  <si>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</si>
  <si>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</si>
  <si>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</si>
  <si>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</si>
  <si>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</si>
  <si>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</si>
  <si>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</si>
  <si>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</si>
  <si>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</si>
  <si>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</si>
  <si>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</si>
  <si>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</si>
  <si>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</si>
  <si>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</si>
  <si>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</si>
  <si>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</si>
  <si>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</si>
  <si>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</si>
  <si>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</si>
  <si>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</si>
  <si>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</si>
  <si>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</si>
  <si>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</si>
  <si>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</si>
  <si>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</si>
  <si>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</si>
  <si>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</si>
  <si>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</si>
  <si>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</si>
  <si>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</si>
  <si>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</si>
  <si>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</si>
  <si>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</si>
  <si>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</si>
  <si>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</si>
  <si>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</si>
  <si>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</si>
  <si>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</si>
  <si>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</si>
  <si>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</si>
  <si>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</si>
  <si>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</si>
  <si>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</si>
  <si>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</si>
  <si>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</si>
  <si>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</si>
  <si>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</si>
  <si>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</si>
  <si>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</si>
  <si>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</si>
  <si>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</si>
  <si>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</si>
  <si>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</si>
  <si>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</si>
  <si>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</si>
  <si>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</si>
  <si>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</si>
  <si>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</si>
  <si>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</si>
  <si>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</si>
  <si>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</si>
  <si>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</si>
  <si>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</si>
  <si>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</si>
  <si>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</si>
  <si>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</si>
  <si>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</si>
  <si>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</si>
  <si>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</si>
  <si>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</si>
  <si>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</si>
  <si>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</si>
  <si>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</si>
  <si>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</si>
  <si>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</si>
  <si>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</si>
  <si>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</si>
  <si>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</si>
  <si>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</si>
  <si>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</si>
  <si>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</si>
  <si>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</si>
  <si>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</si>
  <si>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</si>
  <si>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</si>
  <si>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</si>
  <si>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</si>
  <si>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</si>
  <si>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</si>
  <si>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</si>
  <si>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</si>
  <si>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</si>
  <si>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</si>
  <si>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</si>
  <si>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</si>
  <si>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</si>
  <si>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</si>
  <si>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</si>
  <si>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</si>
  <si>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</si>
  <si>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</si>
  <si>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</si>
  <si>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</si>
  <si>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</si>
  <si>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</si>
  <si>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</si>
  <si>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</si>
  <si>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</si>
  <si>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</si>
  <si>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</si>
  <si>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</si>
  <si>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</si>
  <si>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</si>
  <si>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</si>
  <si>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</si>
  <si>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</si>
  <si>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</si>
  <si>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</si>
  <si>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</si>
  <si>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</si>
  <si>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</si>
  <si>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</si>
  <si>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</si>
  <si>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</si>
  <si>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</si>
  <si>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</si>
  <si>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</si>
  <si>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</si>
  <si>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</si>
  <si>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</si>
  <si>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</si>
  <si>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</si>
  <si>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</si>
  <si>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</si>
  <si>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</si>
  <si>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</si>
  <si>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</si>
  <si>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</si>
  <si>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</si>
  <si>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</si>
  <si>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</si>
  <si>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</si>
  <si>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</si>
  <si>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</si>
  <si>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</si>
  <si>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</si>
  <si>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</si>
  <si>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</si>
  <si>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</si>
  <si>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</si>
  <si>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</si>
  <si>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</si>
  <si>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</si>
  <si>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</si>
  <si>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</si>
  <si>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</si>
  <si>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</si>
  <si>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</si>
  <si>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</si>
  <si>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</si>
  <si>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</si>
  <si>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</si>
  <si>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</si>
  <si>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</si>
  <si>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</si>
  <si>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</si>
  <si>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</si>
  <si>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</si>
  <si>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</si>
  <si>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</si>
  <si>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</si>
  <si>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</si>
  <si>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</si>
  <si>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</si>
  <si>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</si>
  <si>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</si>
  <si>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</si>
  <si>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</si>
  <si>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</si>
  <si>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</si>
  <si>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</si>
  <si>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</si>
  <si>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</si>
  <si>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</si>
  <si>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</si>
  <si>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</si>
  <si>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</si>
  <si>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</si>
  <si>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</si>
  <si>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</si>
  <si>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</si>
  <si>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</si>
  <si>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</si>
  <si>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</si>
  <si>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</si>
  <si>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</si>
  <si>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</si>
  <si>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</si>
  <si>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</si>
  <si>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</si>
  <si>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</si>
  <si>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</si>
  <si>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</si>
  <si>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</si>
  <si>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</si>
  <si>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</si>
  <si>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</si>
  <si>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</si>
  <si>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</si>
  <si>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</si>
  <si>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</si>
  <si>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</si>
  <si>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</si>
  <si>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</si>
  <si>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</si>
  <si>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</si>
  <si>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</si>
  <si>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</si>
  <si>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</si>
  <si>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</si>
  <si>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</si>
  <si>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</si>
  <si>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</si>
  <si>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</si>
  <si>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</si>
  <si>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</si>
  <si>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</si>
  <si>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</si>
  <si>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</si>
  <si>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</si>
  <si>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</si>
  <si>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</si>
  <si>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</si>
  <si>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</si>
  <si>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</si>
  <si>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</si>
  <si>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</si>
  <si>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</si>
  <si>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</si>
  <si>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</si>
  <si>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</si>
  <si>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</si>
  <si>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</si>
  <si>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</si>
  <si>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</si>
  <si>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</si>
  <si>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</si>
  <si>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</si>
  <si>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</si>
  <si>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</si>
  <si>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</si>
  <si>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</si>
  <si>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</si>
  <si>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</si>
  <si>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</si>
  <si>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</si>
  <si>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</si>
  <si>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</si>
  <si>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</si>
  <si>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</si>
  <si>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</si>
  <si>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</si>
  <si>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</si>
  <si>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</si>
  <si>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</si>
  <si>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</si>
  <si>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</si>
  <si>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</si>
  <si>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</si>
  <si>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</si>
  <si>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</si>
  <si>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</si>
  <si>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</si>
  <si>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</si>
  <si>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</si>
  <si>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</si>
  <si>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</si>
  <si>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</si>
  <si>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</si>
  <si>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</si>
  <si>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</si>
  <si>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</si>
  <si>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</si>
  <si>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</si>
  <si>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</si>
  <si>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</si>
  <si>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</si>
  <si>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</si>
  <si>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</si>
  <si>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</si>
  <si>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</si>
  <si>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</si>
  <si>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</si>
  <si>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</si>
  <si>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</si>
  <si>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</si>
  <si>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</si>
  <si>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</si>
  <si>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</si>
  <si>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</si>
  <si>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</si>
  <si>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</si>
  <si>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</si>
  <si>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</si>
  <si>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</si>
  <si>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</si>
  <si>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</si>
  <si>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</si>
  <si>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</si>
  <si>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</si>
  <si>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</si>
  <si>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</si>
  <si>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</si>
  <si>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</si>
  <si>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</si>
  <si>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</si>
  <si>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</si>
  <si>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</si>
  <si>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</si>
  <si>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</si>
  <si>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</si>
  <si>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</si>
  <si>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</si>
  <si>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</si>
  <si>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</si>
  <si>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</si>
  <si>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</si>
  <si>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</si>
  <si>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</si>
  <si>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</si>
  <si>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</si>
  <si>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</si>
  <si>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</si>
  <si>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</si>
  <si>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</si>
  <si>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</si>
  <si>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</si>
  <si>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</si>
  <si>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</si>
  <si>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</si>
  <si>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</si>
  <si>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</si>
  <si>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</si>
  <si>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</si>
  <si>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</si>
  <si>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</si>
  <si>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</si>
  <si>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</si>
  <si>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</si>
  <si>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</si>
  <si>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</si>
  <si>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</si>
  <si>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</si>
  <si>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</si>
  <si>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</si>
  <si>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</si>
  <si>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</si>
  <si>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</si>
  <si>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</si>
  <si>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</si>
  <si>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</si>
  <si>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</si>
  <si>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</si>
  <si>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</si>
  <si>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</si>
  <si>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</si>
  <si>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</si>
  <si>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</si>
  <si>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</si>
  <si>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</si>
  <si>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</si>
  <si>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</si>
  <si>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</si>
  <si>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</si>
  <si>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</si>
  <si>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</si>
  <si>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</si>
  <si>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</si>
  <si>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</si>
  <si>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</si>
  <si>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</si>
  <si>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</si>
  <si>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</si>
  <si>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</si>
  <si>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</si>
  <si>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</si>
  <si>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</si>
  <si>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</si>
  <si>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</si>
  <si>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</si>
  <si>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</si>
  <si>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</si>
  <si>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</si>
  <si>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</si>
  <si>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</si>
  <si>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</si>
  <si>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</si>
  <si>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</si>
  <si>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</si>
  <si>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</si>
  <si>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</si>
  <si>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</si>
  <si>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</si>
  <si>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</si>
  <si>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</si>
  <si>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</si>
  <si>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</si>
  <si>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</si>
  <si>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</si>
  <si>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</si>
  <si>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</si>
  <si>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</si>
  <si>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</si>
  <si>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</si>
  <si>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</si>
  <si>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</si>
  <si>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</si>
  <si>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</si>
  <si>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</si>
  <si>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</si>
  <si>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</si>
  <si>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</si>
  <si>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</si>
  <si>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</si>
  <si>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</si>
  <si>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</si>
  <si>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</si>
  <si>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</si>
  <si>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</si>
  <si>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</si>
  <si>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</si>
  <si>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</si>
  <si>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</si>
  <si>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</si>
  <si>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</si>
  <si>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</si>
  <si>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</si>
  <si>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</si>
  <si>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</si>
  <si>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</si>
  <si>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</si>
  <si>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</si>
  <si>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</si>
  <si>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</si>
  <si>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</si>
  <si>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</si>
  <si>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</si>
  <si>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</si>
  <si>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</si>
  <si>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</si>
  <si>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</si>
  <si>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</si>
  <si>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</si>
  <si>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</si>
  <si>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</si>
  <si>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</si>
  <si>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</si>
  <si>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</si>
  <si>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</si>
  <si>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</si>
  <si>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</si>
  <si>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</si>
  <si>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</si>
  <si>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</si>
  <si>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</si>
  <si>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</si>
  <si>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</si>
  <si>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</si>
  <si>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</si>
  <si>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</si>
  <si>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</si>
  <si>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</si>
  <si>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</si>
  <si>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</si>
  <si>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</si>
  <si>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</si>
  <si>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</si>
  <si>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</si>
  <si>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</si>
  <si>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</si>
  <si>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</si>
  <si>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</si>
  <si>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</si>
  <si>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</si>
  <si>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</si>
  <si>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</si>
  <si>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</si>
  <si>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</si>
  <si>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</si>
  <si>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</si>
  <si>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</si>
  <si>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</si>
  <si>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</si>
  <si>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</si>
  <si>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</si>
  <si>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</si>
  <si>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</si>
  <si>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</si>
  <si>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</si>
  <si>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</si>
  <si>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</si>
  <si>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</si>
  <si>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</si>
  <si>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</si>
  <si>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</si>
  <si>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</si>
  <si>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</si>
  <si>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</si>
  <si>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</si>
  <si>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</si>
  <si>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</si>
  <si>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</si>
  <si>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</si>
  <si>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</si>
  <si>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</si>
  <si>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</si>
  <si>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</si>
  <si>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</si>
  <si>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</si>
  <si>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</si>
  <si>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</si>
  <si>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</si>
  <si>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</si>
  <si>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</si>
  <si>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</si>
  <si>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</si>
  <si>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</si>
  <si>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</si>
  <si>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</si>
  <si>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</si>
  <si>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</si>
  <si>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</si>
  <si>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</si>
  <si>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</si>
  <si>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</si>
  <si>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</si>
  <si>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</si>
  <si>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</si>
  <si>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</si>
  <si>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</si>
  <si>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</si>
  <si>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</si>
  <si>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</si>
  <si>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</si>
  <si>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</si>
  <si>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</si>
  <si>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</si>
  <si>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</si>
  <si>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</si>
  <si>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</si>
  <si>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</si>
  <si>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</si>
  <si>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</si>
  <si>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</si>
  <si>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</si>
  <si>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</si>
  <si>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</si>
  <si>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</si>
  <si>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</si>
  <si>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</si>
  <si>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</si>
  <si>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</si>
  <si>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</si>
  <si>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</si>
  <si>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</si>
  <si>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</si>
  <si>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</si>
  <si>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</si>
  <si>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</si>
  <si>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</si>
  <si>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</si>
  <si>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</si>
  <si>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</si>
  <si>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</si>
  <si>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</si>
  <si>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</si>
  <si>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</si>
  <si>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</si>
  <si>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</si>
  <si>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</si>
  <si>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</si>
  <si>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</si>
  <si>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</si>
  <si>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</si>
  <si>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</si>
  <si>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</si>
  <si>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</si>
  <si>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</si>
  <si>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</si>
  <si>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</si>
  <si>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</si>
  <si>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</si>
  <si>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</si>
  <si>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</si>
  <si>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</si>
  <si>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</si>
  <si>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</si>
  <si>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</si>
  <si>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</si>
  <si>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</si>
  <si>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</si>
  <si>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</si>
  <si>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</si>
  <si>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</si>
  <si>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</si>
  <si>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</si>
  <si>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</si>
  <si>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</si>
  <si>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</si>
  <si>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</si>
  <si>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</si>
  <si>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</si>
  <si>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</si>
  <si>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</si>
  <si>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</si>
  <si>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</si>
  <si>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</si>
  <si>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</si>
  <si>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</si>
  <si>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</si>
  <si>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</si>
  <si>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</si>
  <si>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</si>
  <si>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</si>
  <si>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</si>
  <si>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</si>
  <si>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</si>
  <si>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</si>
  <si>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</si>
  <si>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</si>
  <si>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</si>
  <si>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</si>
  <si>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</si>
  <si>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</si>
  <si>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</si>
  <si>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</si>
  <si>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</si>
  <si>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</si>
  <si>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</si>
  <si>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</si>
  <si>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</si>
  <si>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</si>
  <si>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</si>
  <si>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</si>
  <si>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</si>
  <si>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</si>
  <si>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</si>
  <si>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</si>
  <si>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</si>
  <si>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</si>
  <si>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</si>
  <si>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</si>
  <si>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</si>
  <si>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</si>
  <si>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</si>
  <si>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</si>
  <si>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</si>
  <si>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</si>
  <si>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</si>
  <si>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</si>
  <si>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</si>
  <si>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</si>
  <si>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</si>
  <si>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</si>
  <si>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</si>
  <si>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</si>
  <si>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</si>
  <si>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</si>
  <si>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</si>
  <si>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</si>
  <si>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</si>
  <si>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</si>
  <si>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</si>
  <si>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</si>
  <si>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</si>
  <si>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</si>
  <si>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</si>
  <si>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</si>
  <si>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</si>
  <si>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</si>
  <si>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</si>
  <si>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</si>
  <si>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</si>
  <si>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</si>
  <si>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</si>
  <si>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</si>
  <si>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</si>
  <si>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</si>
  <si>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</si>
  <si>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</si>
  <si>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</si>
  <si>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</si>
  <si>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</si>
  <si>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</si>
  <si>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</si>
  <si>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</si>
  <si>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</si>
  <si>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</si>
  <si>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</si>
  <si>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</si>
  <si>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</si>
  <si>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</si>
  <si>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</si>
  <si>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</si>
  <si>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</si>
  <si>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</si>
  <si>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</si>
  <si>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</si>
  <si>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</si>
  <si>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</si>
  <si>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</si>
  <si>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</si>
  <si>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</si>
  <si>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</si>
  <si>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</si>
  <si>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</si>
  <si>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</si>
  <si>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</si>
  <si>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</si>
  <si>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</si>
  <si>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</si>
  <si>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</si>
  <si>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</si>
  <si>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</si>
  <si>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</si>
  <si>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</si>
  <si>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</si>
  <si>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</si>
  <si>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</si>
  <si>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</si>
  <si>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</si>
  <si>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</si>
  <si>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</si>
  <si>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</si>
  <si>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</si>
  <si>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</si>
  <si>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</si>
  <si>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</si>
  <si>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</si>
  <si>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</si>
  <si>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</si>
  <si>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</si>
  <si>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</si>
  <si>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</si>
  <si>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</si>
  <si>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</si>
  <si>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</si>
  <si>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</si>
  <si>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</si>
  <si>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</si>
  <si>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</si>
  <si>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</si>
  <si>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</si>
  <si>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</si>
  <si>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</si>
  <si>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</si>
  <si>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</si>
  <si>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</si>
  <si>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</si>
  <si>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</si>
  <si>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</si>
  <si>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</si>
  <si>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</si>
  <si>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</si>
  <si>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</si>
  <si>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</si>
  <si>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</si>
  <si>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</si>
  <si>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</si>
  <si>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</si>
  <si>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</si>
  <si>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</si>
  <si>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</si>
  <si>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</si>
  <si>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</si>
  <si>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</si>
  <si>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</si>
  <si>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</si>
  <si>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</si>
  <si>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</si>
  <si>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</si>
  <si>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</si>
  <si>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</si>
  <si>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</si>
  <si>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</si>
  <si>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</si>
  <si>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</si>
  <si>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</si>
  <si>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</si>
  <si>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</si>
  <si>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</si>
  <si>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</si>
  <si>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</si>
  <si>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</si>
  <si>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</si>
  <si>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</si>
  <si>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</si>
  <si>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</si>
  <si>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</si>
  <si>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</si>
  <si>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</si>
  <si>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</si>
  <si>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</si>
  <si>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</si>
  <si>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</si>
  <si>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</si>
  <si>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</si>
  <si>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</si>
  <si>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</si>
  <si>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</si>
  <si>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</si>
  <si>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</si>
  <si>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</si>
  <si>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</si>
  <si>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</si>
  <si>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</si>
  <si>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</si>
  <si>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</si>
  <si>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</si>
  <si>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</si>
  <si>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</si>
  <si>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</si>
  <si>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</si>
  <si>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</si>
  <si>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</si>
  <si>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</si>
  <si>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</si>
  <si>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</si>
  <si>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</si>
  <si>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</si>
  <si>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</si>
  <si>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</si>
  <si>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</si>
  <si>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</si>
  <si>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</si>
  <si>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</si>
  <si>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</si>
  <si>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</si>
  <si>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</si>
  <si>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</si>
  <si>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</si>
  <si>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</si>
  <si>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</si>
  <si>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</si>
  <si>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</si>
  <si>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</si>
  <si>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</si>
  <si>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</si>
  <si>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</si>
  <si>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</si>
  <si>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</si>
  <si>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</si>
  <si>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</si>
  <si>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</si>
  <si>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</si>
  <si>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</si>
  <si>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</si>
  <si>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</si>
  <si>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</si>
  <si>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</si>
  <si>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</si>
  <si>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</si>
  <si>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</si>
  <si>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</si>
  <si>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</si>
  <si>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</si>
  <si>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</si>
  <si>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</si>
  <si>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</si>
  <si>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</si>
  <si>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</si>
  <si>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</si>
  <si>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</si>
  <si>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</si>
  <si>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</si>
  <si>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</si>
  <si>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</si>
  <si>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</si>
  <si>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</si>
  <si>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</si>
  <si>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</si>
  <si>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</si>
  <si>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</si>
  <si>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</si>
  <si>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</si>
  <si>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</si>
  <si>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</si>
  <si>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</si>
  <si>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</si>
  <si>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</si>
  <si>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</si>
  <si>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</si>
  <si>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</si>
  <si>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</si>
  <si>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</si>
  <si>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</si>
  <si>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</si>
  <si>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</si>
  <si>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</si>
  <si>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</si>
  <si>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</si>
  <si>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</si>
  <si>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</si>
  <si>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</si>
  <si>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</si>
  <si>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</si>
  <si>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</si>
  <si>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</si>
  <si>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</si>
  <si>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</si>
  <si>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</si>
  <si>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</si>
  <si>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</si>
  <si>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</si>
  <si>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</si>
  <si>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</si>
  <si>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</si>
  <si>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</si>
  <si>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</si>
  <si>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</si>
  <si>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</si>
  <si>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</si>
  <si>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</si>
  <si>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</si>
  <si>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</si>
  <si>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</si>
  <si>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</si>
  <si>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</si>
  <si>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</si>
  <si>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</si>
  <si>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</si>
  <si>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</si>
  <si>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</si>
  <si>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</si>
  <si>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</si>
  <si>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</si>
  <si>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</si>
  <si>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</si>
  <si>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</si>
  <si>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</si>
  <si>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</si>
  <si>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</si>
  <si>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</si>
  <si>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</si>
  <si>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</si>
  <si>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</si>
  <si>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</si>
  <si>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</si>
  <si>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</si>
  <si>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</si>
  <si>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</si>
  <si>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</si>
  <si>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</si>
  <si>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</si>
  <si>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</si>
  <si>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</si>
  <si>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</si>
  <si>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</si>
  <si>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</si>
  <si>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</si>
  <si>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</si>
  <si>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</si>
  <si>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</si>
  <si>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</si>
  <si>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</si>
  <si>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</si>
  <si>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</si>
  <si>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</si>
  <si>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</si>
  <si>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</si>
  <si>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</si>
  <si>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</si>
  <si>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</si>
  <si>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</si>
  <si>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</si>
  <si>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</si>
  <si>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</si>
  <si>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</si>
  <si>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</si>
  <si>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</si>
  <si>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</si>
  <si>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</si>
  <si>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</si>
  <si>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</si>
  <si>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</si>
  <si>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</si>
  <si>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</si>
  <si>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</si>
  <si>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</si>
  <si>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</si>
  <si>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</si>
  <si>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</si>
  <si>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</si>
  <si>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</si>
  <si>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</si>
  <si>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</si>
  <si>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</si>
  <si>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</si>
  <si>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</si>
  <si>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</si>
  <si>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</si>
  <si>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</si>
  <si>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</si>
  <si>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</si>
  <si>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</si>
  <si>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</si>
  <si>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</si>
  <si>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</si>
  <si>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</si>
  <si>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</si>
  <si>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</si>
  <si>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</si>
  <si>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</si>
  <si>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</si>
  <si>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</si>
  <si>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</si>
  <si>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</si>
  <si>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</si>
  <si>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</si>
  <si>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</si>
  <si>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</si>
  <si>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</si>
  <si>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</si>
  <si>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</si>
  <si>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</si>
  <si>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</si>
  <si>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</si>
  <si>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</si>
  <si>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</si>
  <si>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</si>
  <si>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</si>
  <si>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</si>
  <si>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</si>
  <si>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</si>
  <si>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</si>
  <si>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</si>
  <si>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</si>
  <si>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</si>
  <si>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</si>
  <si>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</si>
  <si>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</si>
  <si>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</si>
  <si>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</si>
  <si>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</si>
  <si>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</si>
  <si>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</si>
  <si>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</si>
  <si>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</si>
  <si>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</si>
  <si>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</si>
  <si>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</si>
  <si>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</si>
  <si>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</si>
  <si>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</si>
  <si>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</si>
  <si>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</si>
  <si>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</si>
  <si>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</si>
  <si>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</si>
  <si>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</si>
  <si>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</si>
  <si>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</si>
  <si>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</si>
  <si>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</si>
  <si>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</si>
  <si>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</si>
  <si>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</si>
  <si>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</si>
  <si>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</si>
  <si>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</si>
  <si>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</si>
  <si>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</si>
  <si>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</si>
  <si>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</si>
  <si>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</si>
  <si>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</si>
  <si>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</si>
  <si>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</si>
  <si>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</si>
  <si>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</si>
  <si>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</si>
  <si>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</si>
  <si>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</si>
  <si>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</si>
  <si>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</si>
  <si>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</si>
  <si>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</si>
  <si>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</si>
  <si>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</si>
  <si>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</si>
  <si>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</si>
  <si>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</si>
  <si>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</si>
  <si>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</si>
  <si>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</si>
  <si>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</si>
  <si>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</si>
  <si>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</si>
  <si>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</si>
  <si>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</si>
  <si>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</si>
  <si>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</si>
  <si>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</si>
  <si>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</si>
  <si>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</si>
  <si>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</si>
  <si>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</si>
  <si>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</si>
  <si>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</si>
  <si>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</si>
  <si>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</si>
  <si>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</si>
  <si>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</si>
  <si>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</si>
  <si>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</si>
  <si>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</si>
  <si>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</si>
  <si>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</si>
  <si>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</si>
  <si>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</si>
  <si>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</si>
  <si>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</si>
  <si>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</si>
  <si>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</si>
  <si>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</si>
  <si>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</si>
  <si>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</si>
  <si>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</si>
  <si>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</si>
  <si>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</si>
  <si>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</si>
  <si>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</si>
  <si>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</si>
  <si>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</si>
  <si>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</si>
  <si>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</si>
  <si>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</si>
  <si>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</si>
  <si>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</si>
  <si>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</si>
  <si>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</si>
  <si>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</si>
  <si>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</si>
  <si>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</si>
  <si>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</si>
  <si>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</si>
  <si>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</si>
  <si>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</si>
  <si>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</si>
  <si>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</si>
  <si>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</si>
  <si>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</si>
  <si>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</si>
  <si>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</si>
  <si>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</si>
  <si>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</si>
  <si>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</si>
  <si>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</si>
  <si>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</si>
  <si>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</si>
  <si>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</si>
  <si>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</si>
  <si>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</si>
  <si>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</si>
  <si>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</si>
  <si>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</si>
  <si>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</si>
  <si>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</si>
  <si>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</si>
  <si>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</si>
  <si>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</si>
  <si>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</si>
  <si>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</si>
  <si>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</si>
  <si>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</si>
  <si>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</si>
  <si>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</si>
  <si>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</si>
  <si>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</si>
  <si>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</si>
  <si>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</si>
  <si>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</si>
  <si>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</si>
  <si>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</si>
  <si>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</si>
  <si>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</si>
  <si>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</si>
  <si>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</si>
  <si>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</si>
  <si>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</si>
  <si>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</si>
  <si>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</si>
  <si>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</si>
  <si>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</si>
  <si>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</si>
  <si>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</si>
  <si>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</si>
  <si>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</si>
  <si>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</si>
  <si>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</si>
  <si>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</si>
  <si>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</si>
  <si>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</si>
  <si>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</si>
  <si>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</si>
  <si>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</si>
  <si>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</si>
  <si>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</si>
  <si>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</si>
  <si>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</si>
  <si>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</si>
  <si>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</si>
  <si>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</si>
  <si>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</si>
  <si>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</si>
  <si>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</si>
  <si>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</si>
  <si>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</si>
  <si>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</si>
  <si>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</si>
  <si>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</si>
  <si>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</si>
  <si>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</si>
  <si>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</si>
  <si>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</si>
  <si>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</si>
  <si>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</si>
  <si>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</si>
  <si>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</si>
  <si>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</si>
  <si>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</si>
  <si>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</si>
  <si>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</si>
  <si>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</si>
  <si>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</si>
  <si>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</si>
  <si>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</si>
  <si>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</si>
  <si>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</si>
  <si>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</si>
  <si>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</si>
  <si>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</si>
  <si>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</si>
  <si>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</si>
  <si>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</si>
  <si>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</si>
  <si>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</si>
  <si>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</si>
  <si>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</si>
  <si>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</si>
  <si>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</si>
  <si>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</si>
  <si>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</si>
  <si>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</si>
  <si>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</si>
  <si>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</si>
  <si>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</si>
  <si>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</si>
  <si>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</si>
  <si>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</si>
  <si>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</si>
  <si>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</si>
  <si>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</si>
  <si>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</si>
  <si>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</si>
  <si>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</si>
  <si>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</si>
  <si>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</si>
  <si>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</si>
  <si>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</si>
  <si>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</si>
  <si>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</si>
  <si>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</si>
  <si>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</si>
  <si>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</si>
  <si>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</si>
  <si>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</si>
  <si>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</si>
  <si>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</si>
  <si>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</si>
  <si>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</si>
  <si>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</si>
  <si>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</si>
  <si>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</si>
  <si>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</si>
  <si>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</si>
  <si>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</si>
  <si>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</si>
  <si>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</si>
  <si>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</si>
  <si>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</si>
  <si>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</si>
  <si>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</si>
  <si>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</si>
  <si>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</si>
  <si>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</si>
  <si>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</si>
  <si>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</si>
  <si>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</si>
  <si>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</si>
  <si>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</si>
  <si>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</si>
  <si>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</si>
  <si>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</si>
  <si>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</si>
  <si>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</si>
  <si>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</si>
  <si>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</si>
  <si>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</si>
  <si>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</si>
  <si>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</si>
  <si>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</si>
  <si>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</si>
  <si>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</si>
  <si>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</si>
  <si>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</si>
  <si>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</si>
  <si>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</si>
  <si>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</si>
  <si>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</si>
  <si>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</si>
  <si>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</si>
  <si>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</si>
  <si>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</si>
  <si>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</si>
  <si>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</si>
  <si>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</si>
  <si>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</si>
  <si>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</si>
  <si>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</si>
  <si>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</si>
  <si>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</si>
  <si>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</si>
  <si>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</si>
  <si>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</si>
  <si>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</si>
  <si>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</si>
  <si>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</si>
  <si>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</si>
  <si>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</si>
  <si>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</si>
  <si>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</si>
  <si>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</si>
  <si>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</si>
  <si>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</si>
  <si>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</si>
  <si>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</si>
  <si>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</si>
  <si>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</si>
  <si>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</si>
  <si>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</si>
  <si>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</si>
  <si>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</si>
  <si>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</si>
  <si>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</si>
  <si>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</si>
  <si>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</si>
  <si>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</si>
  <si>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</si>
  <si>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</si>
  <si>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</si>
  <si>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</si>
  <si>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</si>
  <si>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</si>
  <si>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</si>
  <si>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</si>
  <si>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</si>
  <si>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</si>
  <si>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</si>
  <si>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</si>
  <si>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</si>
  <si>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</si>
  <si>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</si>
  <si>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</si>
  <si>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</si>
  <si>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</si>
  <si>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</si>
  <si>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</si>
  <si>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</si>
  <si>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</si>
  <si>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</si>
  <si>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</si>
  <si>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</si>
  <si>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</si>
  <si>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</si>
  <si>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</si>
  <si>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</si>
  <si>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</si>
  <si>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</si>
  <si>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</si>
  <si>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</si>
  <si>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</si>
  <si>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</si>
  <si>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</si>
  <si>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</si>
  <si>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</si>
  <si>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</si>
  <si>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</si>
  <si>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</si>
  <si>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</si>
  <si>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</si>
  <si>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</si>
  <si>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</si>
  <si>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</si>
  <si>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</si>
  <si>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</si>
  <si>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</si>
  <si>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</si>
  <si>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</si>
  <si>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</si>
  <si>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</si>
  <si>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</si>
  <si>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</si>
  <si>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</si>
  <si>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</si>
  <si>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</si>
  <si>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</si>
  <si>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</si>
  <si>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</si>
  <si>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</si>
  <si>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</si>
  <si>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</si>
  <si>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</si>
  <si>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</si>
  <si>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</si>
  <si>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</si>
  <si>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</si>
  <si>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</si>
  <si>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</si>
  <si>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</si>
  <si>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</si>
  <si>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</si>
  <si>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</si>
  <si>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</si>
  <si>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</si>
  <si>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</si>
  <si>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</si>
  <si>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</si>
  <si>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</si>
  <si>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</si>
  <si>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</si>
  <si>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</si>
  <si>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</si>
  <si>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</si>
  <si>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</si>
  <si>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</si>
  <si>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</si>
  <si>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</si>
  <si>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</si>
  <si>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</si>
  <si>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</si>
  <si>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</si>
  <si>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</si>
  <si>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</si>
  <si>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</si>
  <si>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</si>
  <si>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</si>
  <si>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</si>
  <si>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</si>
  <si>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</si>
  <si>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</si>
  <si>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</si>
  <si>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</si>
  <si>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</si>
  <si>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</si>
  <si>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</si>
  <si>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</si>
  <si>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</si>
  <si>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</si>
  <si>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</si>
  <si>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</si>
  <si>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</si>
  <si>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</si>
  <si>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</si>
  <si>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</si>
  <si>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</si>
  <si>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</si>
  <si>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</si>
  <si>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</si>
  <si>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</si>
  <si>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</si>
  <si>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</si>
  <si>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</si>
  <si>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</si>
  <si>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</si>
  <si>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</si>
  <si>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</si>
  <si>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</si>
  <si>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</si>
  <si>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</si>
  <si>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</si>
  <si>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</si>
  <si>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</si>
  <si>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</si>
  <si>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</si>
  <si>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</si>
  <si>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</si>
  <si>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</si>
  <si>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</si>
  <si>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</si>
  <si>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</si>
  <si>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</si>
  <si>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</si>
  <si>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</si>
  <si>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</si>
  <si>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</si>
  <si>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</si>
  <si>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</si>
  <si>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</si>
  <si>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</si>
  <si>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</si>
  <si>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</si>
  <si>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</si>
  <si>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</si>
  <si>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</si>
  <si>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</si>
  <si>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</si>
  <si>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</si>
  <si>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</si>
  <si>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</si>
  <si>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</si>
  <si>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</si>
  <si>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</si>
  <si>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</si>
  <si>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</si>
  <si>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</si>
  <si>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</si>
  <si>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</si>
  <si>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</si>
  <si>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</si>
  <si>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</si>
  <si>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</si>
  <si>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</si>
  <si>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</si>
  <si>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</si>
  <si>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</si>
  <si>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</si>
  <si>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</si>
  <si>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</si>
  <si>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</si>
  <si>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</si>
  <si>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</si>
  <si>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</si>
  <si>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</si>
  <si>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</si>
  <si>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</si>
  <si>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</si>
  <si>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</si>
  <si>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</si>
  <si>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</si>
  <si>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</si>
  <si>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</si>
  <si>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</si>
  <si>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</si>
  <si>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</si>
  <si>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</si>
  <si>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</si>
  <si>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</si>
  <si>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</si>
  <si>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</si>
  <si>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</si>
  <si>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</si>
  <si>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</si>
  <si>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</si>
  <si>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</si>
  <si>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</si>
  <si>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</si>
  <si>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</si>
  <si>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</si>
  <si>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</si>
  <si>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</si>
  <si>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</si>
  <si>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</si>
  <si>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</si>
  <si>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</si>
  <si>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</si>
  <si>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</si>
  <si>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</si>
  <si>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</si>
  <si>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</si>
  <si>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</si>
  <si>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</si>
  <si>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</si>
  <si>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</si>
  <si>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</si>
  <si>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</si>
  <si>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</si>
  <si>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</si>
  <si>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</si>
  <si>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</si>
  <si>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</si>
  <si>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</si>
  <si>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</si>
  <si>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</si>
  <si>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</si>
  <si>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</si>
  <si>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</si>
  <si>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</si>
  <si>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</si>
  <si>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</si>
  <si>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</si>
  <si>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</si>
  <si>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</si>
  <si>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</si>
  <si>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</si>
  <si>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</si>
  <si>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</si>
  <si>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</si>
  <si>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</si>
  <si>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</si>
  <si>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</si>
  <si>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</si>
  <si>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</si>
  <si>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</si>
  <si>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</si>
  <si>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</si>
  <si>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</si>
  <si>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</si>
  <si>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</si>
  <si>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</si>
  <si>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</si>
  <si>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</si>
  <si>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</si>
  <si>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</si>
  <si>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</si>
  <si>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</si>
  <si>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</si>
  <si>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</si>
  <si>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</si>
  <si>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</si>
  <si>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</si>
  <si>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</si>
  <si>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</si>
  <si>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</si>
  <si>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</si>
  <si>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</si>
  <si>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</si>
  <si>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</si>
  <si>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</si>
  <si>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</si>
  <si>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</si>
  <si>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</si>
  <si>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</si>
  <si>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</si>
  <si>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</si>
  <si>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</si>
  <si>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</si>
  <si>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</si>
  <si>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</si>
  <si>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</si>
  <si>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</si>
  <si>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</si>
  <si>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</si>
  <si>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</si>
  <si>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</si>
  <si>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</si>
  <si>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</si>
  <si>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</si>
  <si>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</si>
  <si>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</si>
  <si>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</si>
  <si>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</si>
  <si>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</si>
  <si>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</si>
  <si>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</si>
  <si>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</si>
  <si>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</si>
  <si>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</si>
  <si>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</si>
  <si>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</si>
  <si>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</si>
  <si>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</si>
  <si>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</si>
  <si>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</si>
  <si>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</si>
  <si>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</si>
  <si>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</si>
  <si>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</si>
  <si>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</si>
  <si>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</si>
  <si>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</si>
  <si>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</si>
  <si>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</si>
  <si>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</si>
  <si>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</si>
  <si>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</si>
  <si>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</si>
  <si>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</si>
  <si>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</si>
  <si>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</si>
  <si>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</si>
  <si>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</si>
  <si>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</si>
  <si>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</si>
  <si>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</si>
  <si>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</si>
  <si>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</si>
  <si>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</si>
  <si>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</si>
  <si>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</si>
  <si>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</si>
  <si>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</si>
  <si>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</si>
  <si>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</si>
  <si>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</si>
  <si>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</si>
  <si>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</si>
  <si>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</si>
  <si>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</si>
  <si>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</si>
  <si>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</si>
  <si>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</si>
  <si>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</si>
  <si>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</si>
  <si>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</si>
  <si>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</si>
  <si>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</si>
  <si>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</si>
  <si>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</si>
  <si>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</si>
  <si>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</si>
  <si>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</si>
  <si>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</si>
  <si>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</si>
  <si>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</si>
  <si>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</si>
  <si>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</si>
  <si>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</si>
  <si>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</si>
  <si>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</si>
  <si>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</si>
  <si>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</si>
  <si>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</si>
  <si>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</si>
  <si>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</si>
  <si>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</si>
  <si>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</si>
  <si>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</si>
  <si>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</si>
  <si>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</si>
  <si>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</si>
  <si>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</si>
  <si>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</si>
  <si>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</si>
  <si>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</si>
  <si>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</si>
  <si>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</si>
  <si>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</si>
  <si>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</si>
  <si>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</si>
  <si>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</si>
  <si>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</si>
  <si>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</si>
  <si>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</si>
  <si>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</si>
  <si>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</si>
  <si>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</si>
  <si>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</si>
  <si>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</si>
  <si>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</si>
  <si>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</si>
  <si>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</si>
  <si>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</si>
  <si>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</si>
  <si>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</si>
  <si>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</si>
  <si>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</si>
  <si>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</si>
  <si>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</si>
  <si>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</si>
  <si>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</si>
  <si>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</si>
  <si>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</si>
  <si>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</si>
  <si>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</si>
  <si>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</si>
  <si>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</si>
  <si>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</si>
  <si>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</si>
  <si>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</si>
  <si>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</si>
  <si>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</si>
  <si>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</si>
  <si>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</si>
  <si>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</si>
  <si>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</si>
  <si>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</si>
  <si>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</si>
  <si>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</si>
  <si>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</si>
  <si>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</si>
  <si>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</si>
  <si>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</si>
  <si>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</si>
  <si>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</si>
  <si>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</si>
  <si>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</si>
  <si>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</si>
  <si>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</si>
  <si>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</si>
  <si>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</si>
  <si>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</si>
  <si>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</si>
  <si>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</si>
  <si>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</si>
  <si>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</si>
  <si>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</si>
  <si>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</si>
  <si>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</si>
  <si>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</si>
  <si>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</si>
  <si>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</si>
  <si>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</si>
  <si>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</si>
  <si>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</si>
  <si>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</si>
  <si>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</si>
  <si>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</si>
  <si>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</si>
  <si>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</si>
  <si>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</si>
  <si>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</si>
  <si>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</si>
  <si>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</si>
  <si>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</si>
  <si>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</si>
  <si>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</si>
  <si>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</si>
  <si>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</si>
  <si>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</si>
  <si>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</si>
  <si>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</si>
  <si>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</si>
  <si>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</si>
  <si>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</si>
  <si>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</si>
  <si>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</si>
  <si>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</si>
  <si>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</si>
  <si>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</si>
  <si>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</si>
  <si>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</si>
  <si>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</si>
  <si>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</si>
  <si>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</si>
  <si>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</si>
  <si>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</si>
  <si>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</si>
  <si>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</si>
  <si>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</si>
  <si>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</si>
  <si>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</si>
  <si>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</si>
  <si>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</si>
  <si>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</si>
  <si>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</si>
  <si>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</si>
  <si>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</si>
  <si>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</si>
  <si>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</si>
  <si>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</si>
  <si>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</si>
  <si>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</si>
  <si>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</si>
  <si>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</si>
  <si>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</si>
  <si>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</si>
  <si>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</si>
  <si>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</si>
  <si>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</si>
  <si>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</si>
  <si>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</si>
  <si>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</si>
  <si>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</si>
  <si>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</si>
  <si>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</si>
  <si>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</si>
  <si>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</si>
  <si>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</si>
  <si>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</si>
  <si>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</si>
  <si>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</si>
  <si>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</si>
  <si>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</si>
  <si>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</si>
  <si>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</si>
  <si>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</si>
  <si>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</si>
  <si>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</si>
  <si>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</si>
  <si>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</si>
  <si>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</si>
  <si>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</si>
  <si>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</si>
  <si>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</si>
  <si>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</si>
  <si>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</si>
  <si>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</si>
  <si>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</si>
  <si>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</si>
  <si>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</si>
  <si>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</si>
  <si>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</si>
  <si>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</si>
  <si>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</si>
  <si>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</si>
  <si>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</si>
  <si>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</si>
  <si>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</si>
  <si>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</si>
  <si>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</si>
  <si>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</si>
  <si>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</si>
  <si>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</si>
  <si>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</si>
  <si>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</si>
  <si>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</si>
  <si>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</si>
  <si>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</si>
  <si>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</si>
  <si>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</si>
  <si>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</si>
  <si>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</si>
  <si>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</si>
  <si>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</si>
  <si>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</si>
  <si>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</si>
  <si>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</si>
  <si>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</si>
  <si>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</si>
  <si>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</si>
  <si>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</si>
  <si>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</si>
  <si>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</si>
  <si>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</si>
  <si>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</si>
  <si>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</si>
  <si>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</si>
  <si>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</si>
  <si>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</si>
  <si>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</si>
  <si>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</si>
  <si>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</si>
  <si>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</si>
  <si>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</si>
  <si>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</si>
  <si>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</si>
  <si>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</si>
  <si>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</si>
  <si>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</si>
  <si>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</si>
  <si>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</si>
  <si>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</si>
  <si>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</si>
  <si>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</si>
  <si>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</si>
  <si>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</si>
  <si>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</si>
  <si>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</si>
  <si>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</si>
  <si>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</si>
  <si>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</si>
  <si>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</si>
  <si>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</si>
  <si>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</si>
  <si>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</si>
  <si>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</si>
  <si>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</si>
  <si>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</si>
  <si>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</si>
  <si>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</si>
  <si>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</si>
  <si>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</si>
  <si>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</si>
  <si>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</si>
  <si>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</si>
  <si>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</si>
  <si>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</si>
  <si>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</si>
  <si>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</si>
  <si>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</si>
  <si>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</si>
  <si>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</si>
  <si>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</si>
  <si>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</si>
  <si>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</si>
  <si>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</si>
  <si>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</si>
  <si>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</si>
  <si>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</si>
  <si>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</si>
  <si>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</si>
  <si>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</si>
  <si>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</si>
  <si>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</si>
  <si>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</si>
  <si>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</si>
  <si>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</si>
  <si>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</si>
  <si>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</si>
  <si>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</si>
  <si>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</si>
  <si>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</si>
  <si>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</si>
  <si>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</si>
  <si>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</si>
  <si>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</si>
  <si>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</si>
  <si>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</si>
  <si>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</si>
  <si>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</si>
  <si>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</si>
  <si>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</si>
  <si>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</si>
  <si>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</si>
  <si>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</si>
  <si>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</si>
  <si>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</si>
  <si>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</si>
  <si>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</si>
  <si>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</si>
  <si>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</si>
  <si>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</si>
  <si>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</si>
  <si>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</si>
  <si>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</si>
  <si>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</si>
  <si>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</si>
  <si>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</si>
  <si>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</si>
  <si>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</si>
  <si>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</si>
  <si>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</si>
  <si>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</si>
  <si>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</si>
  <si>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</si>
  <si>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</si>
  <si>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</si>
  <si>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</si>
  <si>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</si>
  <si>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</si>
  <si>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</si>
  <si>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</si>
  <si>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</si>
  <si>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</si>
  <si>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</si>
  <si>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</si>
  <si>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</si>
  <si>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</si>
  <si>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</si>
  <si>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</si>
  <si>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</si>
  <si>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</si>
  <si>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</si>
  <si>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</si>
  <si>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</si>
  <si>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</si>
  <si>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</si>
  <si>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</si>
  <si>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</si>
  <si>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</si>
  <si>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</si>
  <si>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</si>
  <si>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</si>
  <si>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</si>
  <si>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</si>
  <si>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</si>
  <si>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</si>
  <si>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</si>
  <si>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</si>
  <si>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</si>
  <si>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</si>
  <si>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</si>
  <si>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</si>
  <si>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</si>
  <si>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</si>
  <si>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</si>
  <si>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</si>
  <si>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</si>
  <si>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</si>
  <si>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</si>
  <si>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</si>
  <si>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</si>
  <si>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</si>
  <si>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</si>
  <si>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</si>
  <si>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</si>
  <si>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</si>
  <si>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</si>
  <si>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</si>
  <si>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</si>
  <si>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</si>
  <si>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</si>
  <si>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</si>
  <si>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</si>
  <si>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</si>
  <si>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</si>
  <si>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</si>
  <si>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</si>
  <si>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</si>
  <si>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</si>
  <si>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</si>
  <si>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</si>
  <si>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</si>
  <si>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</si>
  <si>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</si>
  <si>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</si>
  <si>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</si>
  <si>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</si>
  <si>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</si>
  <si>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</si>
  <si>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</si>
  <si>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</si>
  <si>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</si>
  <si>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</si>
  <si>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</si>
  <si>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</si>
  <si>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</si>
  <si>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</si>
  <si>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</si>
  <si>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</si>
  <si>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</si>
  <si>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</si>
  <si>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</si>
  <si>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</si>
  <si>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</si>
  <si>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</si>
  <si>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</si>
  <si>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</si>
  <si>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</si>
  <si>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</si>
  <si>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</si>
  <si>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</si>
  <si>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</si>
  <si>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</si>
  <si>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</si>
  <si>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</si>
  <si>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</si>
  <si>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</si>
  <si>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</si>
  <si>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</si>
  <si>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</si>
  <si>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</si>
  <si>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</si>
  <si>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</si>
  <si>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</si>
  <si>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</si>
  <si>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</si>
  <si>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</si>
  <si>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</si>
  <si>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</si>
  <si>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</si>
  <si>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</si>
  <si>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</si>
  <si>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</si>
  <si>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</si>
  <si>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</si>
  <si>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</si>
  <si>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</si>
  <si>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</si>
  <si>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</si>
  <si>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</si>
  <si>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</si>
  <si>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</si>
  <si>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</si>
  <si>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</si>
  <si>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</si>
  <si>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</si>
  <si>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</si>
  <si>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</si>
  <si>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</si>
  <si>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</si>
  <si>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</si>
  <si>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</si>
  <si>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</si>
  <si>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</si>
  <si>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</si>
  <si>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</si>
  <si>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</si>
  <si>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</si>
  <si>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</si>
  <si>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</si>
  <si>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</si>
  <si>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</si>
  <si>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</si>
  <si>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</si>
  <si>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</si>
  <si>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</si>
  <si>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</si>
  <si>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</si>
  <si>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</si>
  <si>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</si>
  <si>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</si>
  <si>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</si>
  <si>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</si>
  <si>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</si>
  <si>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</si>
  <si>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</si>
  <si>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</si>
  <si>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</si>
  <si>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</si>
  <si>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</si>
  <si>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</si>
  <si>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</si>
  <si>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</si>
  <si>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</si>
  <si>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</si>
  <si>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</si>
  <si>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</si>
  <si>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</si>
  <si>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</si>
  <si>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</si>
  <si>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</si>
  <si>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</si>
  <si>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</si>
  <si>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</si>
  <si>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</si>
  <si>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</si>
  <si>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</si>
  <si>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</si>
  <si>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</si>
  <si>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</si>
  <si>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</si>
  <si>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</si>
  <si>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</si>
  <si>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</si>
  <si>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</si>
  <si>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</si>
  <si>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</si>
  <si>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</si>
  <si>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</si>
  <si>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</si>
  <si>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</si>
  <si>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</si>
  <si>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</si>
  <si>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</si>
  <si>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</si>
  <si>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</si>
  <si>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</si>
  <si>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</si>
  <si>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</si>
  <si>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</si>
  <si>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</si>
  <si>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</si>
  <si>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</si>
  <si>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</si>
  <si>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</si>
  <si>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</si>
  <si>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</si>
  <si>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</si>
  <si>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</si>
  <si>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</si>
  <si>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</si>
  <si>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</si>
  <si>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</si>
  <si>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</si>
  <si>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</si>
  <si>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</si>
  <si>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</si>
  <si>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</si>
  <si>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</si>
  <si>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</si>
  <si>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</si>
  <si>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</si>
  <si>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</si>
  <si>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</si>
  <si>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</si>
  <si>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</si>
  <si>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</si>
  <si>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</si>
  <si>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</si>
  <si>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</si>
  <si>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</si>
  <si>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</si>
  <si>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</si>
  <si>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</si>
  <si>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</si>
  <si>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</si>
  <si>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</si>
  <si>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</si>
  <si>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</si>
  <si>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</si>
  <si>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</si>
  <si>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</si>
  <si>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</si>
  <si>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</si>
  <si>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</si>
  <si>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</si>
  <si>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</si>
  <si>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</si>
  <si>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</si>
  <si>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</si>
  <si>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</si>
  <si>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</si>
  <si>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</si>
  <si>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</si>
  <si>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</si>
  <si>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</si>
  <si>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</si>
  <si>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</si>
  <si>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</si>
  <si>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</si>
  <si>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</si>
  <si>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</si>
  <si>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</si>
  <si>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</si>
  <si>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</si>
  <si>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</si>
  <si>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</si>
  <si>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</si>
  <si>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</si>
  <si>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</si>
  <si>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</si>
  <si>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</si>
  <si>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</si>
  <si>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</si>
  <si>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</si>
  <si>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</si>
  <si>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</si>
  <si>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</si>
  <si>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</si>
  <si>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</si>
  <si>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</si>
  <si>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</si>
  <si>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</si>
  <si>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</si>
  <si>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</si>
  <si>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</si>
  <si>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</si>
  <si>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</si>
  <si>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</si>
  <si>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</si>
  <si>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</si>
  <si>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</si>
  <si>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</si>
  <si>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</si>
  <si>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</si>
  <si>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</si>
  <si>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</si>
  <si>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</si>
  <si>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</si>
  <si>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</si>
  <si>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</si>
  <si>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</si>
  <si>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</si>
  <si>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</si>
  <si>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</si>
  <si>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</si>
  <si>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</si>
  <si>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</si>
  <si>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</si>
  <si>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</si>
  <si>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</si>
  <si>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</si>
  <si>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</si>
  <si>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</si>
  <si>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</si>
  <si>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</si>
  <si>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</si>
  <si>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</si>
  <si>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</si>
  <si>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</si>
  <si>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</si>
  <si>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</si>
  <si>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</si>
  <si>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</si>
  <si>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</si>
  <si>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</si>
  <si>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</si>
  <si>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</si>
  <si>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</si>
  <si>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</si>
  <si>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</si>
  <si>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</si>
  <si>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</si>
  <si>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</si>
  <si>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</si>
  <si>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</si>
  <si>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</si>
  <si>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</si>
  <si>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</si>
  <si>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</si>
  <si>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</si>
  <si>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</si>
  <si>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</si>
  <si>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</si>
  <si>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</si>
  <si>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</si>
  <si>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</si>
  <si>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</si>
  <si>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</si>
  <si>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</si>
  <si>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</si>
  <si>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</si>
  <si>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</si>
  <si>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</si>
  <si>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</si>
  <si>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</si>
  <si>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</si>
  <si>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</si>
  <si>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</si>
  <si>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</si>
  <si>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</si>
  <si>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</si>
  <si>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</si>
  <si>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</si>
  <si>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</si>
  <si>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</si>
  <si>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</si>
  <si>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</si>
  <si>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</si>
  <si>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</si>
  <si>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</si>
  <si>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</si>
  <si>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</si>
  <si>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</si>
  <si>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</si>
  <si>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</si>
  <si>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</si>
  <si>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</si>
  <si>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</si>
  <si>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</si>
  <si>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</si>
  <si>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</si>
  <si>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</si>
  <si>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</si>
  <si>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</si>
  <si>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</si>
  <si>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</si>
  <si>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</si>
  <si>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</si>
  <si>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</si>
  <si>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</si>
  <si>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</si>
  <si>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</si>
  <si>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</si>
  <si>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</si>
  <si>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</si>
  <si>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</si>
  <si>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</si>
  <si>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</si>
  <si>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</si>
  <si>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</si>
  <si>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</si>
  <si>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</si>
  <si>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</si>
  <si>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</si>
  <si>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</si>
  <si>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</si>
  <si>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</si>
  <si>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</si>
  <si>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</si>
  <si>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</si>
  <si>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</si>
  <si>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</si>
  <si>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</si>
  <si>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</si>
  <si>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</si>
  <si>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</si>
  <si>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</si>
  <si>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</si>
  <si>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</si>
  <si>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</si>
  <si>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</si>
  <si>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</si>
  <si>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</si>
  <si>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</si>
  <si>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</si>
  <si>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</si>
  <si>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</si>
  <si>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</si>
  <si>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</si>
  <si>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</si>
  <si>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</si>
  <si>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</si>
  <si>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</si>
  <si>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</si>
  <si>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</si>
  <si>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</si>
  <si>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</si>
  <si>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</si>
  <si>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</si>
  <si>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</si>
  <si>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</si>
  <si>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</si>
  <si>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</si>
  <si>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</si>
  <si>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</si>
  <si>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</si>
  <si>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</si>
  <si>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</si>
  <si>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</si>
  <si>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</si>
  <si>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</si>
  <si>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</si>
  <si>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</si>
  <si>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</si>
  <si>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</si>
  <si>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</si>
  <si>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</si>
  <si>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</si>
  <si>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</si>
  <si>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</si>
  <si>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</si>
  <si>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</si>
  <si>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</si>
  <si>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</si>
  <si>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</si>
  <si>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</si>
  <si>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</si>
  <si>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</si>
  <si>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</si>
  <si>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</si>
  <si>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</si>
  <si>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</si>
  <si>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</si>
  <si>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</si>
  <si>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</si>
  <si>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</si>
  <si>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</si>
  <si>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</si>
  <si>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</si>
  <si>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</si>
  <si>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</si>
  <si>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</si>
  <si>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</si>
  <si>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</si>
  <si>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</si>
  <si>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</si>
  <si>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</si>
  <si>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</si>
  <si>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</si>
  <si>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</si>
  <si>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</si>
  <si>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</si>
  <si>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</si>
  <si>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</si>
  <si>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</si>
  <si>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</si>
  <si>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</si>
  <si>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</si>
  <si>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</si>
  <si>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</si>
  <si>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</si>
  <si>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</si>
  <si>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</si>
  <si>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</si>
  <si>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</si>
  <si>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</si>
  <si>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</si>
  <si>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</si>
  <si>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</si>
  <si>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</si>
  <si>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</si>
  <si>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</si>
  <si>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</si>
  <si>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</si>
  <si>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</si>
  <si>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</si>
  <si>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</si>
  <si>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</si>
  <si>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</si>
  <si>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</si>
  <si>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</si>
  <si>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</si>
  <si>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</si>
  <si>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</si>
  <si>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</si>
  <si>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</si>
  <si>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</si>
  <si>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</si>
  <si>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</si>
  <si>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</si>
  <si>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</si>
  <si>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</si>
  <si>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</si>
  <si>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</si>
  <si>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</si>
  <si>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</si>
  <si>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</si>
  <si>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</si>
  <si>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</si>
  <si>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</si>
  <si>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</si>
  <si>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</si>
  <si>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</si>
  <si>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</si>
  <si>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</si>
  <si>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</si>
  <si>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</si>
  <si>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</si>
  <si>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</si>
  <si>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</si>
  <si>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</si>
  <si>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</si>
  <si>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</si>
  <si>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</si>
  <si>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</si>
  <si>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</si>
  <si>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</si>
  <si>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</si>
  <si>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</si>
  <si>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</si>
  <si>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</si>
  <si>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</si>
  <si>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</si>
  <si>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</si>
  <si>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</si>
  <si>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</si>
  <si>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</si>
  <si>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</si>
  <si>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</si>
  <si>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</si>
  <si>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</si>
  <si>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</si>
  <si>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</si>
  <si>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</si>
  <si>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</si>
  <si>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</si>
  <si>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</si>
  <si>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</si>
  <si>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</si>
  <si>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</si>
  <si>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</si>
  <si>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</si>
  <si>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</si>
  <si>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</si>
  <si>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</si>
  <si>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</si>
  <si>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</si>
  <si>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</si>
  <si>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</si>
  <si>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</si>
  <si>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</si>
  <si>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</si>
  <si>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</si>
  <si>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</si>
  <si>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</si>
  <si>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</si>
  <si>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</si>
  <si>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</si>
  <si>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</si>
  <si>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</si>
  <si>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</si>
  <si>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</si>
  <si>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</si>
  <si>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</si>
  <si>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</si>
  <si>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</si>
  <si>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</si>
  <si>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</si>
  <si>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</si>
  <si>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</si>
  <si>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</si>
  <si>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</si>
  <si>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</si>
  <si>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</si>
  <si>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</si>
  <si>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</si>
  <si>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</si>
  <si>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</si>
  <si>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</si>
  <si>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</si>
  <si>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</si>
  <si>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</si>
  <si>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</si>
  <si>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</si>
  <si>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</si>
  <si>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</si>
  <si>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</si>
  <si>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</si>
  <si>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</si>
  <si>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</si>
  <si>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</si>
  <si>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</si>
  <si>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</si>
  <si>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</si>
  <si>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</si>
  <si>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</si>
  <si>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</si>
  <si>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</si>
  <si>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</si>
  <si>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</si>
  <si>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</si>
  <si>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</si>
  <si>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</si>
  <si>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</si>
  <si>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</si>
  <si>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</si>
  <si>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</si>
  <si>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</si>
  <si>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</si>
  <si>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</si>
  <si>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</si>
  <si>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</si>
  <si>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</si>
  <si>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</si>
  <si>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</si>
  <si>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</si>
  <si>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</si>
  <si>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</si>
  <si>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</si>
  <si>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</si>
  <si>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</si>
  <si>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</si>
  <si>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</si>
  <si>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</si>
  <si>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</si>
  <si>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</si>
  <si>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</si>
  <si>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</si>
  <si>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</si>
  <si>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</si>
  <si>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</si>
  <si>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</si>
  <si>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</si>
  <si>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</si>
  <si>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</si>
  <si>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</si>
  <si>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</si>
  <si>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</si>
  <si>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</si>
  <si>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</si>
  <si>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</si>
  <si>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</si>
  <si>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</si>
  <si>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</si>
  <si>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</si>
  <si>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</si>
  <si>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</si>
  <si>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</si>
  <si>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</si>
  <si>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</si>
  <si>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</si>
  <si>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</si>
  <si>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</si>
  <si>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</si>
  <si>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</si>
  <si>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</si>
  <si>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</si>
  <si>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</si>
  <si>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</si>
  <si>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</si>
  <si>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</si>
  <si>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</si>
  <si>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</si>
  <si>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</si>
  <si>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</si>
  <si>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</si>
  <si>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</si>
  <si>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</si>
  <si>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</si>
  <si>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</si>
  <si>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</si>
  <si>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</si>
  <si>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</si>
  <si>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</si>
  <si>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</si>
  <si>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</si>
  <si>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</si>
  <si>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</si>
  <si>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</si>
  <si>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</si>
  <si>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</si>
  <si>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</si>
  <si>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</si>
  <si>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</si>
  <si>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</si>
  <si>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</si>
  <si>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</si>
  <si>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</si>
  <si>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</si>
  <si>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</si>
  <si>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</si>
  <si>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</si>
  <si>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</si>
  <si>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</si>
  <si>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</si>
  <si>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</si>
  <si>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</si>
  <si>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</si>
  <si>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</si>
  <si>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</si>
  <si>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</si>
  <si>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</si>
  <si>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</si>
  <si>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</si>
  <si>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</si>
  <si>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</si>
  <si>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</si>
  <si>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</si>
  <si>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</si>
  <si>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</si>
  <si>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</si>
  <si>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</si>
  <si>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</si>
  <si>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</si>
  <si>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</si>
  <si>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</si>
  <si>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</si>
  <si>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</si>
  <si>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</si>
  <si>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</si>
  <si>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</si>
  <si>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</si>
  <si>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</si>
  <si>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</si>
  <si>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</si>
  <si>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</si>
  <si>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</si>
  <si>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</si>
  <si>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</si>
  <si>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</si>
  <si>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</si>
  <si>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</si>
  <si>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</si>
  <si>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</si>
  <si>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</si>
  <si>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</si>
  <si>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</si>
  <si>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</si>
  <si>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</si>
  <si>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</si>
  <si>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</si>
  <si>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</si>
  <si>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</si>
  <si>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</si>
  <si>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</si>
  <si>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</si>
  <si>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</si>
  <si>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</si>
  <si>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</si>
  <si>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</si>
  <si>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</si>
  <si>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</si>
  <si>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</si>
  <si>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</si>
  <si>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</si>
  <si>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</si>
  <si>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</si>
  <si>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</si>
  <si>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</si>
  <si>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</si>
  <si>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</si>
  <si>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</si>
  <si>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</si>
  <si>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</si>
  <si>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</si>
  <si>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</si>
  <si>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</si>
  <si>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</si>
  <si>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</si>
  <si>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</si>
  <si>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</si>
  <si>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</si>
  <si>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</si>
  <si>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</si>
  <si>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</si>
  <si>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</si>
  <si>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</si>
  <si>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</si>
  <si>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</si>
  <si>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</si>
  <si>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</si>
  <si>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</si>
  <si>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</si>
  <si>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</si>
  <si>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</si>
  <si>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</si>
  <si>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</si>
  <si>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</si>
  <si>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</si>
  <si>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</si>
  <si>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</si>
  <si>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</si>
  <si>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</si>
  <si>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</si>
  <si>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</si>
  <si>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</si>
  <si>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</si>
  <si>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</si>
  <si>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</si>
  <si>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</si>
  <si>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</si>
  <si>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</si>
  <si>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</si>
  <si>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</si>
  <si>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</si>
  <si>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</si>
  <si>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</si>
  <si>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</si>
  <si>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</si>
  <si>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</si>
  <si>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</si>
  <si>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</si>
  <si>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</si>
  <si>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</si>
  <si>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</si>
  <si>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</si>
  <si>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</si>
  <si>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</si>
  <si>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</si>
  <si>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</si>
  <si>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</si>
  <si>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</si>
  <si>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</si>
  <si>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</si>
  <si>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</si>
  <si>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</si>
  <si>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</si>
  <si>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</si>
  <si>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</si>
  <si>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</si>
  <si>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</si>
  <si>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</si>
  <si>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</si>
  <si>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</si>
  <si>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</si>
  <si>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</si>
  <si>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</si>
  <si>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</si>
  <si>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</si>
  <si>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</si>
  <si>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</si>
  <si>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</si>
  <si>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</si>
  <si>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</si>
  <si>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</si>
  <si>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</si>
  <si>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</si>
  <si>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</si>
  <si>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</si>
  <si>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</si>
  <si>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</si>
  <si>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</si>
  <si>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</si>
  <si>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</si>
  <si>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</si>
  <si>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</si>
  <si>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</si>
  <si>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</si>
  <si>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</si>
  <si>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</si>
  <si>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</si>
  <si>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</si>
  <si>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</si>
  <si>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</si>
  <si>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</si>
  <si>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</si>
  <si>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</si>
  <si>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</si>
  <si>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</si>
  <si>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</si>
  <si>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</si>
  <si>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</si>
  <si>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</si>
  <si>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</si>
  <si>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</si>
  <si>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</si>
  <si>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</si>
  <si>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</si>
  <si>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</si>
  <si>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</si>
  <si>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</si>
  <si>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</si>
  <si>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</si>
  <si>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</si>
  <si>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</si>
  <si>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</si>
  <si>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</si>
  <si>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</si>
  <si>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</si>
  <si>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</si>
  <si>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</si>
  <si>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</si>
  <si>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</si>
  <si>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</si>
  <si>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</si>
  <si>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</si>
  <si>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</si>
  <si>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</si>
  <si>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</si>
  <si>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</si>
  <si>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</si>
  <si>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</si>
  <si>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</si>
  <si>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</si>
  <si>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</si>
  <si>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</si>
  <si>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</si>
  <si>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</si>
  <si>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</si>
  <si>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</si>
  <si>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</si>
  <si>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</si>
  <si>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</si>
  <si>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</si>
  <si>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</si>
  <si>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</si>
  <si>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</si>
  <si>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</si>
  <si>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</si>
  <si>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</si>
  <si>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</si>
  <si>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</si>
  <si>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</si>
  <si>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</si>
  <si>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</si>
  <si>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</si>
  <si>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</si>
  <si>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</si>
  <si>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</si>
  <si>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</si>
  <si>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</si>
  <si>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</si>
  <si>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</si>
  <si>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</si>
  <si>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</si>
  <si>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</si>
  <si>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</si>
  <si>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</si>
  <si>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</si>
  <si>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</si>
  <si>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</si>
  <si>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</si>
  <si>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</si>
  <si>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</si>
  <si>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</si>
  <si>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</si>
  <si>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</si>
  <si>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</si>
  <si>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</si>
  <si>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</si>
  <si>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</si>
  <si>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</si>
  <si>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</si>
  <si>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</si>
  <si>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</si>
  <si>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</si>
  <si>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</si>
  <si>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</si>
  <si>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</si>
  <si>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</si>
  <si>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</si>
  <si>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</si>
  <si>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</si>
  <si>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</si>
  <si>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</si>
  <si>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</si>
  <si>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</si>
  <si>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</si>
  <si>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</si>
  <si>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</si>
  <si>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</si>
  <si>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</si>
  <si>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</si>
  <si>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</si>
  <si>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</si>
  <si>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</si>
  <si>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</si>
  <si>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</si>
  <si>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</si>
  <si>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</si>
  <si>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</si>
  <si>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</si>
  <si>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</si>
  <si>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</si>
  <si>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</si>
  <si>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</si>
  <si>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</si>
  <si>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</si>
  <si>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</si>
  <si>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</si>
  <si>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</si>
  <si>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</si>
  <si>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</si>
  <si>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</si>
  <si>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</si>
  <si>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</si>
  <si>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</si>
  <si>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</si>
  <si>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</si>
  <si>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</si>
  <si>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</si>
  <si>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</si>
  <si>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</si>
  <si>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</si>
  <si>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</si>
  <si>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</si>
  <si>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</si>
  <si>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</si>
  <si>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</si>
  <si>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</si>
  <si>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</si>
  <si>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</si>
  <si>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</si>
  <si>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</si>
  <si>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</si>
  <si>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</si>
  <si>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</si>
  <si>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</si>
  <si>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</si>
  <si>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</si>
  <si>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</si>
  <si>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</si>
  <si>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</si>
  <si>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</si>
  <si>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</si>
  <si>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</si>
  <si>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</si>
  <si>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</si>
  <si>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</si>
  <si>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</si>
  <si>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</si>
  <si>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</si>
  <si>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</si>
  <si>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</si>
  <si>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</si>
  <si>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</si>
  <si>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</si>
  <si>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</si>
  <si>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</si>
  <si>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</si>
  <si>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</si>
  <si>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</si>
  <si>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</si>
  <si>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</si>
  <si>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</si>
  <si>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</si>
  <si>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</si>
  <si>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</si>
  <si>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</si>
  <si>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</si>
  <si>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</si>
  <si>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</si>
  <si>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</si>
  <si>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</si>
  <si>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</si>
  <si>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</si>
  <si>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</si>
  <si>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</si>
  <si>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</si>
  <si>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</si>
  <si>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</si>
  <si>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</si>
  <si>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</si>
  <si>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</si>
  <si>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</si>
  <si>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</si>
  <si>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</si>
  <si>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</si>
  <si>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</si>
  <si>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</si>
  <si>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</si>
  <si>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</si>
  <si>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</si>
  <si>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</si>
  <si>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</si>
  <si>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</si>
  <si>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</si>
  <si>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</si>
  <si>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</si>
  <si>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</si>
  <si>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</si>
  <si>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</si>
  <si>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</si>
  <si>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</si>
  <si>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</si>
  <si>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</si>
  <si>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</si>
  <si>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</si>
  <si>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</si>
  <si>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</si>
  <si>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</si>
  <si>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</si>
  <si>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</si>
  <si>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</si>
  <si>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</si>
  <si>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</si>
  <si>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</si>
  <si>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</si>
  <si>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</si>
  <si>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</si>
  <si>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</si>
  <si>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</si>
  <si>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</si>
  <si>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</si>
  <si>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</si>
  <si>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</si>
  <si>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</si>
  <si>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</si>
  <si>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</si>
  <si>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</si>
  <si>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</si>
  <si>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</si>
  <si>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</si>
  <si>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</si>
  <si>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</si>
  <si>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</si>
  <si>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</si>
  <si>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</si>
  <si>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</si>
  <si>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</si>
  <si>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</si>
  <si>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</si>
  <si>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</si>
  <si>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</si>
  <si>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</si>
  <si>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</si>
  <si>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</si>
  <si>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</si>
  <si>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</si>
  <si>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</si>
  <si>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</si>
  <si>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</si>
  <si>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</si>
  <si>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</si>
  <si>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</si>
  <si>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</si>
  <si>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</si>
  <si>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</si>
  <si>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</si>
  <si>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</si>
  <si>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</si>
  <si>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</si>
  <si>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</si>
  <si>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</si>
  <si>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</si>
  <si>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</si>
  <si>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</si>
  <si>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</si>
  <si>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</si>
  <si>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</si>
  <si>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</si>
  <si>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</si>
  <si>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</si>
  <si>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</si>
  <si>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</si>
  <si>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</si>
  <si>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</si>
  <si>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</si>
  <si>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</si>
  <si>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</si>
  <si>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</si>
  <si>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</si>
  <si>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</si>
  <si>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</si>
  <si>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</si>
  <si>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</si>
  <si>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</si>
  <si>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</si>
  <si>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</si>
  <si>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</si>
  <si>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</si>
  <si>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</si>
  <si>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</si>
  <si>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</si>
  <si>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</si>
  <si>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</si>
  <si>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</si>
  <si>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</si>
  <si>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</si>
  <si>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</si>
  <si>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</si>
  <si>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</si>
  <si>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</si>
  <si>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</si>
  <si>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</si>
  <si>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</si>
  <si>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</si>
  <si>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</si>
  <si>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</si>
  <si>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</si>
  <si>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</si>
  <si>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</si>
  <si>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</si>
  <si>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</si>
  <si>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</si>
  <si>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</si>
  <si>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</si>
  <si>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</si>
  <si>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</si>
  <si>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</si>
  <si>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</si>
  <si>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</si>
  <si>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</si>
  <si>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</si>
  <si>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</si>
  <si>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</si>
  <si>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</si>
  <si>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</si>
  <si>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</si>
  <si>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</si>
  <si>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</si>
  <si>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</si>
  <si>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</si>
  <si>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</si>
  <si>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</si>
  <si>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</si>
  <si>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</si>
  <si>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</si>
  <si>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</si>
  <si>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</si>
  <si>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</si>
  <si>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</si>
  <si>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</si>
  <si>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</si>
  <si>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</si>
  <si>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</si>
  <si>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</si>
  <si>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</si>
  <si>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</si>
  <si>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</si>
  <si>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</si>
  <si>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</si>
  <si>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</si>
  <si>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</si>
  <si>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</si>
  <si>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</si>
  <si>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</si>
  <si>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</si>
  <si>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</si>
  <si>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</si>
  <si>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</si>
  <si>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</si>
  <si>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</si>
  <si>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</si>
  <si>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</si>
  <si>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</si>
  <si>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</si>
  <si>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</si>
  <si>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</si>
  <si>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</si>
  <si>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</si>
  <si>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</si>
  <si>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</si>
  <si>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</si>
  <si>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</si>
  <si>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</si>
  <si>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</si>
  <si>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</si>
  <si>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</si>
  <si>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</si>
  <si>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</si>
  <si>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</si>
  <si>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</si>
  <si>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</si>
  <si>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</si>
  <si>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</si>
  <si>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</si>
  <si>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</si>
  <si>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</si>
  <si>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</si>
  <si>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</si>
  <si>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</si>
  <si>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</si>
  <si>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</si>
  <si>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</si>
  <si>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</si>
  <si>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</si>
  <si>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</si>
  <si>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</si>
  <si>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</si>
  <si>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</si>
  <si>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</si>
  <si>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</si>
  <si>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</si>
  <si>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</si>
  <si>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</si>
  <si>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</si>
  <si>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</si>
  <si>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</si>
  <si>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</si>
  <si>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</si>
  <si>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</si>
  <si>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</si>
  <si>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</si>
  <si>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</si>
  <si>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</si>
  <si>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</si>
  <si>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</si>
  <si>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</si>
  <si>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</si>
  <si>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</si>
  <si>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</si>
  <si>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</si>
  <si>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</si>
  <si>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</si>
  <si>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</si>
  <si>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</si>
  <si>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</si>
  <si>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</si>
  <si>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</si>
  <si>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</si>
  <si>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</si>
  <si>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</si>
  <si>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</si>
  <si>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</si>
  <si>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</si>
  <si>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</si>
  <si>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</si>
  <si>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</si>
  <si>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</si>
  <si>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</si>
  <si>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</si>
  <si>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</si>
  <si>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</si>
  <si>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</si>
  <si>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</si>
  <si>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</si>
  <si>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</si>
  <si>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</si>
  <si>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</si>
  <si>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</si>
  <si>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</si>
  <si>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</si>
  <si>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</si>
  <si>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</si>
  <si>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</si>
  <si>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</si>
  <si>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</si>
  <si>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</si>
  <si>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</si>
  <si>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</si>
  <si>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</si>
  <si>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</si>
  <si>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</si>
  <si>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</si>
  <si>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</si>
  <si>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</si>
  <si>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</si>
  <si>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</si>
  <si>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</si>
  <si>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</si>
  <si>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</si>
  <si>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</si>
  <si>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</si>
  <si>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</si>
  <si>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</si>
  <si>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</si>
  <si>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</si>
  <si>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</si>
  <si>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</si>
  <si>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</si>
  <si>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</si>
  <si>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</si>
  <si>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</si>
  <si>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</si>
  <si>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</si>
  <si>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</si>
  <si>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</si>
  <si>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</si>
  <si>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</si>
  <si>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</si>
  <si>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</si>
  <si>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</si>
  <si>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</si>
  <si>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</si>
  <si>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</si>
  <si>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</si>
  <si>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</si>
  <si>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</si>
  <si>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</si>
  <si>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</si>
  <si>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</si>
  <si>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</si>
  <si>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</si>
  <si>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</si>
  <si>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</si>
  <si>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</si>
  <si>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</si>
  <si>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</si>
  <si>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</si>
  <si>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</si>
  <si>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</si>
  <si>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</si>
  <si>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</si>
  <si>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</si>
  <si>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</si>
  <si>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</si>
  <si>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</si>
  <si>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</si>
  <si>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</si>
  <si>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</si>
  <si>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</si>
  <si>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</si>
  <si>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</si>
  <si>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</si>
  <si>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</si>
  <si>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</si>
  <si>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</si>
  <si>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</si>
  <si>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</si>
  <si>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</si>
  <si>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</si>
  <si>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</si>
  <si>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</si>
  <si>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</si>
  <si>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</si>
  <si>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</si>
  <si>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</si>
  <si>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</si>
  <si>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</si>
  <si>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</si>
  <si>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</si>
  <si>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</si>
  <si>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</si>
  <si>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</si>
  <si>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</si>
  <si>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</si>
  <si>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</si>
  <si>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</si>
  <si>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</si>
  <si>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</si>
  <si>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</si>
  <si>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</si>
  <si>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</si>
  <si>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</si>
  <si>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</si>
  <si>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</si>
  <si>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</si>
  <si>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</si>
  <si>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</si>
  <si>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</si>
  <si>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</si>
  <si>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</si>
  <si>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</si>
  <si>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</si>
  <si>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</si>
  <si>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</si>
  <si>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</si>
  <si>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</si>
  <si>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</si>
  <si>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</si>
  <si>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</si>
  <si>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</si>
  <si>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</si>
  <si>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</si>
  <si>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</si>
  <si>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</si>
  <si>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</si>
  <si>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</si>
  <si>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</si>
  <si>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</si>
  <si>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</si>
  <si>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</si>
  <si>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</si>
  <si>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</si>
  <si>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</si>
  <si>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</si>
  <si>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</si>
  <si>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</si>
  <si>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</si>
  <si>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</si>
  <si>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</si>
  <si>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</si>
  <si>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</si>
  <si>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</si>
  <si>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</si>
  <si>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</si>
  <si>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</si>
  <si>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</si>
  <si>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</si>
  <si>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</si>
  <si>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</si>
  <si>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</si>
  <si>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</si>
  <si>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</si>
  <si>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</si>
  <si>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</si>
  <si>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</si>
  <si>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</si>
  <si>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</si>
  <si>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</si>
  <si>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</si>
  <si>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</si>
  <si>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</si>
  <si>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</si>
  <si>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</si>
  <si>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</si>
  <si>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</si>
  <si>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</si>
  <si>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</si>
  <si>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</si>
  <si>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</si>
  <si>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</si>
  <si>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</si>
  <si>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</si>
  <si>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</si>
  <si>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</si>
  <si>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</si>
  <si>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</si>
  <si>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</si>
  <si>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</si>
  <si>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</si>
  <si>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</si>
  <si>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</si>
  <si>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</si>
  <si>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</si>
  <si>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</si>
  <si>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</si>
  <si>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</si>
  <si>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</si>
  <si>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</si>
  <si>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</si>
  <si>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</si>
  <si>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</si>
  <si>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</si>
  <si>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</si>
  <si>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</si>
  <si>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</si>
  <si>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</si>
  <si>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</si>
  <si>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</si>
  <si>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</si>
  <si>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</si>
  <si>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</si>
  <si>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</si>
  <si>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</si>
  <si>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</si>
  <si>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</si>
  <si>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</si>
  <si>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</si>
  <si>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</si>
  <si>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</si>
  <si>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</si>
  <si>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</si>
  <si>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</si>
  <si>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</si>
  <si>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</si>
  <si>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</si>
  <si>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</si>
  <si>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</si>
  <si>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</si>
  <si>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</si>
  <si>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</si>
  <si>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</si>
  <si>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</si>
  <si>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</si>
  <si>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</si>
  <si>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</si>
  <si>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</si>
  <si>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</si>
  <si>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</si>
  <si>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</si>
  <si>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</si>
  <si>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</si>
  <si>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</si>
  <si>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</si>
  <si>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</si>
  <si>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</si>
  <si>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</si>
  <si>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</si>
  <si>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</si>
  <si>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</si>
  <si>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</si>
  <si>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</si>
  <si>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</si>
  <si>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</si>
  <si>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</si>
  <si>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</si>
  <si>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</si>
  <si>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</si>
  <si>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</si>
  <si>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</si>
  <si>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</si>
  <si>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</si>
  <si>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</si>
  <si>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</si>
  <si>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</si>
  <si>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</si>
  <si>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</si>
  <si>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</si>
  <si>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</si>
  <si>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</si>
  <si>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</si>
  <si>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</si>
  <si>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</si>
  <si>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</si>
  <si>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</si>
  <si>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</si>
  <si>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</si>
  <si>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</si>
  <si>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</si>
  <si>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</si>
  <si>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</si>
  <si>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</si>
  <si>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</si>
  <si>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</si>
  <si>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</si>
  <si>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</si>
  <si>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</si>
  <si>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</si>
  <si>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</si>
  <si>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</si>
  <si>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</si>
  <si>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</si>
  <si>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</si>
  <si>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</si>
  <si>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</si>
  <si>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</si>
  <si>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</si>
  <si>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</si>
  <si>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</si>
  <si>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</si>
  <si>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</si>
  <si>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</si>
  <si>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</si>
  <si>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</si>
  <si>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</si>
  <si>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</si>
  <si>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</si>
  <si>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</si>
  <si>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</si>
  <si>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</si>
  <si>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</si>
  <si>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</si>
  <si>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</si>
  <si>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</si>
  <si>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</si>
  <si>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</si>
  <si>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</si>
  <si>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</si>
  <si>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</si>
  <si>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</si>
  <si>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</si>
  <si>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</si>
  <si>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</si>
  <si>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</si>
  <si>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</si>
  <si>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</si>
  <si>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</si>
  <si>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</si>
  <si>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</si>
  <si>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</si>
  <si>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</si>
  <si>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</si>
  <si>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</si>
  <si>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</si>
  <si>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</si>
  <si>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</si>
  <si>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</si>
  <si>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</si>
  <si>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</si>
  <si>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</si>
  <si>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</si>
  <si>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</si>
  <si>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</si>
  <si>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</si>
  <si>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</si>
  <si>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</si>
  <si>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</si>
  <si>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</si>
  <si>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</si>
  <si>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</si>
  <si>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</si>
  <si>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</si>
  <si>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</si>
  <si>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</si>
  <si>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</si>
  <si>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</si>
  <si>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</si>
  <si>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</si>
  <si>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</si>
  <si>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</si>
  <si>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</si>
  <si>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</si>
  <si>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</si>
  <si>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</si>
  <si>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</si>
  <si>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</si>
  <si>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</si>
  <si>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</si>
  <si>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</si>
  <si>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</si>
  <si>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</si>
  <si>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</si>
  <si>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</si>
  <si>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</si>
  <si>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</si>
  <si>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</si>
  <si>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</si>
  <si>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</si>
  <si>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</si>
  <si>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</si>
  <si>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</si>
  <si>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</si>
  <si>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</si>
  <si>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</si>
  <si>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</si>
  <si>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</si>
  <si>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</si>
  <si>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</si>
  <si>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</si>
  <si>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</si>
  <si>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</si>
  <si>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</si>
  <si>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</si>
  <si>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</si>
  <si>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</si>
  <si>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</si>
  <si>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</si>
  <si>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</si>
  <si>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</si>
  <si>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</si>
  <si>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</si>
  <si>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</si>
  <si>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</si>
  <si>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</si>
  <si>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</si>
  <si>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</si>
  <si>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</si>
  <si>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</si>
  <si>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</si>
  <si>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</si>
  <si>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</si>
  <si>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</si>
  <si>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</si>
  <si>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</si>
  <si>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</si>
  <si>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</si>
  <si>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</si>
  <si>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</si>
  <si>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</si>
  <si>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</si>
  <si>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</si>
  <si>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</si>
  <si>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</si>
  <si>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</si>
  <si>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</si>
  <si>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</si>
  <si>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</si>
  <si>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</si>
  <si>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</si>
  <si>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</si>
  <si>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</si>
  <si>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</si>
  <si>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</si>
  <si>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</si>
  <si>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</si>
  <si>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</si>
  <si>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</si>
  <si>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</si>
  <si>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</si>
  <si>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</si>
  <si>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</si>
  <si>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</si>
  <si>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</si>
  <si>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</si>
  <si>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</si>
  <si>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</si>
  <si>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</si>
  <si>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</si>
  <si>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</si>
  <si>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</si>
  <si>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</si>
  <si>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</si>
  <si>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</si>
  <si>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</si>
  <si>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</si>
  <si>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</si>
  <si>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</si>
  <si>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</si>
  <si>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</si>
  <si>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</si>
  <si>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</si>
  <si>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</si>
  <si>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</si>
  <si>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</si>
  <si>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</si>
  <si>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</si>
  <si>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</si>
  <si>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</si>
  <si>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</si>
  <si>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</si>
  <si>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</si>
  <si>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</si>
  <si>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</si>
  <si>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</si>
  <si>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</si>
  <si>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</si>
  <si>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</si>
  <si>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</si>
  <si>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</si>
  <si>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</si>
  <si>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</si>
  <si>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</si>
  <si>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</si>
  <si>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</si>
  <si>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</si>
  <si>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</si>
  <si>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</si>
  <si>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</si>
  <si>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</si>
  <si>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</si>
  <si>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</si>
  <si>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</si>
  <si>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</si>
  <si>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</si>
  <si>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</si>
  <si>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</si>
  <si>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</si>
  <si>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</si>
  <si>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</si>
  <si>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</si>
  <si>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</si>
  <si>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</si>
  <si>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</si>
  <si>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</si>
  <si>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</si>
  <si>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</si>
  <si>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</si>
  <si>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</si>
  <si>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</si>
  <si>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</si>
  <si>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</si>
  <si>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</si>
  <si>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</si>
  <si>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</si>
  <si>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</si>
  <si>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</si>
  <si>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</si>
  <si>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</si>
  <si>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</si>
  <si>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</si>
  <si>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</si>
  <si>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</si>
  <si>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</si>
  <si>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</si>
  <si>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</si>
  <si>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</si>
  <si>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</si>
  <si>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</si>
  <si>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</si>
  <si>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</si>
  <si>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</si>
  <si>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</si>
  <si>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</si>
  <si>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</si>
  <si>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</si>
  <si>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</si>
  <si>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</si>
  <si>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</si>
  <si>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</si>
  <si>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</si>
  <si>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</si>
  <si>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</si>
  <si>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</si>
  <si>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</si>
  <si>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</si>
  <si>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</si>
  <si>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</si>
  <si>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</si>
  <si>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</si>
  <si>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</si>
  <si>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</si>
  <si>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</si>
  <si>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</si>
  <si>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</si>
  <si>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</si>
  <si>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</si>
  <si>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</si>
  <si>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</si>
  <si>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</si>
  <si>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</si>
  <si>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</si>
  <si>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</si>
  <si>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</si>
  <si>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</si>
  <si>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</si>
  <si>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</si>
  <si>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</si>
  <si>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</si>
  <si>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</si>
  <si>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</si>
  <si>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</si>
  <si>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</si>
  <si>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</si>
  <si>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</si>
  <si>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</si>
  <si>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</si>
  <si>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</si>
  <si>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</si>
  <si>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</si>
  <si>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</si>
  <si>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</si>
  <si>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</si>
  <si>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</si>
  <si>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</si>
  <si>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</si>
  <si>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</si>
  <si>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</si>
  <si>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</si>
  <si>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</si>
  <si>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</si>
  <si>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</si>
  <si>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</si>
  <si>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</si>
  <si>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</si>
  <si>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</si>
  <si>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</si>
  <si>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</si>
  <si>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</si>
  <si>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</si>
  <si>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</si>
  <si>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</si>
  <si>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</si>
  <si>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</si>
  <si>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</si>
  <si>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</si>
  <si>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</si>
  <si>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</si>
  <si>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</si>
  <si>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</si>
  <si>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</si>
  <si>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</si>
  <si>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</si>
  <si>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</si>
  <si>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</si>
  <si>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</si>
  <si>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</si>
  <si>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</si>
  <si>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</si>
  <si>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</si>
  <si>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</si>
  <si>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</si>
  <si>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</si>
  <si>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</si>
  <si>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</si>
  <si>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</si>
  <si>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</si>
  <si>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</si>
  <si>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</si>
  <si>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</si>
  <si>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</si>
  <si>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</si>
  <si>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</si>
  <si>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</si>
  <si>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</si>
  <si>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</si>
  <si>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</si>
  <si>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</si>
  <si>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</si>
  <si>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</si>
  <si>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</si>
  <si>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</si>
  <si>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</si>
  <si>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</si>
  <si>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</si>
  <si>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</si>
  <si>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</si>
  <si>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</si>
  <si>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</si>
  <si>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</si>
  <si>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</si>
  <si>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</si>
  <si>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</si>
  <si>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</si>
  <si>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</si>
  <si>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</si>
  <si>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</si>
  <si>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</si>
  <si>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</si>
  <si>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</si>
  <si>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</si>
  <si>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</si>
  <si>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</si>
  <si>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</si>
  <si>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</si>
  <si>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</si>
  <si>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</si>
  <si>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</si>
  <si>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</si>
  <si>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</si>
  <si>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</si>
  <si>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</si>
  <si>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</si>
  <si>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</si>
  <si>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</si>
  <si>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</si>
  <si>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</si>
  <si>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</si>
  <si>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</si>
  <si>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</si>
  <si>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</si>
  <si>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</si>
  <si>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</si>
  <si>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</si>
  <si>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</si>
  <si>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</si>
  <si>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</si>
  <si>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</si>
  <si>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</si>
  <si>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</si>
  <si>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</si>
  <si>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</si>
  <si>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</si>
  <si>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</si>
  <si>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</si>
  <si>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</si>
  <si>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</si>
  <si>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</si>
  <si>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</si>
  <si>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</si>
  <si>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</si>
  <si>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</si>
  <si>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</si>
  <si>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</si>
  <si>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</si>
  <si>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</si>
  <si>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</si>
  <si>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</si>
  <si>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</si>
  <si>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</si>
  <si>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</si>
  <si>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</si>
  <si>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</si>
  <si>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</si>
  <si>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</si>
  <si>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</si>
  <si>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</si>
  <si>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</si>
  <si>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</si>
  <si>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</si>
  <si>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</si>
  <si>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</si>
  <si>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</si>
  <si>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</si>
  <si>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</si>
  <si>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</si>
  <si>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</si>
  <si>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</si>
  <si>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</si>
  <si>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</si>
  <si>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</si>
  <si>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</si>
  <si>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</si>
  <si>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</si>
  <si>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</si>
  <si>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</si>
  <si>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</si>
  <si>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</si>
  <si>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</si>
  <si>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</si>
  <si>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</si>
  <si>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</si>
  <si>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</si>
  <si>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</si>
  <si>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</si>
  <si>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</si>
  <si>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</si>
  <si>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</si>
  <si>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</si>
  <si>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</si>
  <si>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</si>
  <si>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</si>
  <si>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</si>
  <si>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</si>
  <si>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</si>
  <si>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</si>
  <si>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</si>
  <si>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</si>
  <si>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</si>
  <si>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</si>
  <si>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</si>
  <si>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</si>
  <si>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</si>
  <si>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</si>
  <si>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</si>
  <si>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</si>
  <si>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</si>
  <si>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</si>
  <si>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</si>
  <si>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</si>
  <si>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</si>
  <si>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</si>
  <si>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</si>
  <si>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</si>
  <si>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</si>
  <si>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</si>
  <si>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</si>
  <si>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</si>
  <si>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</si>
  <si>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</si>
  <si>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</si>
  <si>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</si>
  <si>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</si>
  <si>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</si>
  <si>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</si>
  <si>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</si>
  <si>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</si>
  <si>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</si>
  <si>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</si>
  <si>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</si>
  <si>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</si>
  <si>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</si>
  <si>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</si>
  <si>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</si>
  <si>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</si>
  <si>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</si>
  <si>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</si>
  <si>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</si>
  <si>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</si>
  <si>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</si>
  <si>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</si>
  <si>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</si>
  <si>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</si>
  <si>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</si>
  <si>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</si>
  <si>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</si>
  <si>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</si>
  <si>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</si>
  <si>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</si>
  <si>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</si>
  <si>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</si>
  <si>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</si>
  <si>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</si>
  <si>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</si>
  <si>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</si>
  <si>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</si>
  <si>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</si>
  <si>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</si>
  <si>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</si>
  <si>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</si>
  <si>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</si>
  <si>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</si>
  <si>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</si>
  <si>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</si>
  <si>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</si>
  <si>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</si>
  <si>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</si>
  <si>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</si>
  <si>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</si>
  <si>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</si>
  <si>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</si>
  <si>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</si>
  <si>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</si>
  <si>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</si>
  <si>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</si>
  <si>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</si>
  <si>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</si>
  <si>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</si>
  <si>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</si>
  <si>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</si>
  <si>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</si>
  <si>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</si>
  <si>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</si>
  <si>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</si>
  <si>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</si>
  <si>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</si>
  <si>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</si>
  <si>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</si>
  <si>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</si>
  <si>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</si>
  <si>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</si>
  <si>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</si>
  <si>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</si>
  <si>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</si>
  <si>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</si>
  <si>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</si>
  <si>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</si>
  <si>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</si>
  <si>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</si>
  <si>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</si>
  <si>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</si>
  <si>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</si>
  <si>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</si>
  <si>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</si>
  <si>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</si>
  <si>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</si>
  <si>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</si>
  <si>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</si>
  <si>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</si>
  <si>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</si>
  <si>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</si>
  <si>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</si>
  <si>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</si>
  <si>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</si>
  <si>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</si>
  <si>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</si>
  <si>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</si>
  <si>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</si>
  <si>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</si>
  <si>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</si>
  <si>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</si>
  <si>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</si>
  <si>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</si>
  <si>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</si>
  <si>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</si>
  <si>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</si>
  <si>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</si>
  <si>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</si>
  <si>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</si>
  <si>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</si>
  <si>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</si>
  <si>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</si>
  <si>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</si>
  <si>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</si>
  <si>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</si>
  <si>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</si>
  <si>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</si>
  <si>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</si>
  <si>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</si>
  <si>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</si>
  <si>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</si>
  <si>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</si>
  <si>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</si>
  <si>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</si>
  <si>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</si>
  <si>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</si>
  <si>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</si>
  <si>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</si>
  <si>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</si>
  <si>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</si>
  <si>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</si>
  <si>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</si>
  <si>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</si>
  <si>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</si>
  <si>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</si>
  <si>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</si>
  <si>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</si>
  <si>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</si>
  <si>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</si>
  <si>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</si>
  <si>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</si>
  <si>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</si>
  <si>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</si>
  <si>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</si>
  <si>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</si>
  <si>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</si>
  <si>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</si>
  <si>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</si>
  <si>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</si>
  <si>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</si>
  <si>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</si>
  <si>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</si>
  <si>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</si>
  <si>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</si>
  <si>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</si>
  <si>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</si>
  <si>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</si>
  <si>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</si>
  <si>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</si>
  <si>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</si>
  <si>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</si>
  <si>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</si>
  <si>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</si>
  <si>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</si>
  <si>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</si>
  <si>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</si>
  <si>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</si>
  <si>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</si>
  <si>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</si>
  <si>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</si>
  <si>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</si>
  <si>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</si>
  <si>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</si>
  <si>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</si>
  <si>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</si>
  <si>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</si>
  <si>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</si>
  <si>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</si>
  <si>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</si>
  <si>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</si>
  <si>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</si>
  <si>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</si>
  <si>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</si>
  <si>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</si>
  <si>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</si>
  <si>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</si>
  <si>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</si>
  <si>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</si>
  <si>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</si>
  <si>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</si>
  <si>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</si>
  <si>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</si>
  <si>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</si>
  <si>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</si>
  <si>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</si>
  <si>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</si>
  <si>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</si>
  <si>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</si>
  <si>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</si>
  <si>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</si>
  <si>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</si>
  <si>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</si>
  <si>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</si>
  <si>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</si>
  <si>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</si>
  <si>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</si>
  <si>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</si>
  <si>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</si>
  <si>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</si>
  <si>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</si>
  <si>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</si>
  <si>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</si>
  <si>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</si>
  <si>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</si>
  <si>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</si>
  <si>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</si>
  <si>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</si>
  <si>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</si>
  <si>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</si>
  <si>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</si>
  <si>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</si>
  <si>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</si>
  <si>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</si>
  <si>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</si>
  <si>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</si>
  <si>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</si>
  <si>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</si>
  <si>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</si>
  <si>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</si>
  <si>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</si>
  <si>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</si>
  <si>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</si>
  <si>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</si>
  <si>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</si>
  <si>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</si>
  <si>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</si>
  <si>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</si>
  <si>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</si>
  <si>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</si>
  <si>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</si>
  <si>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</si>
  <si>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</si>
  <si>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</si>
  <si>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</si>
  <si>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</si>
  <si>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</si>
  <si>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</si>
  <si>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</si>
  <si>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</si>
  <si>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</si>
  <si>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</si>
  <si>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</si>
  <si>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</si>
  <si>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</si>
  <si>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</si>
  <si>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</si>
  <si>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</si>
  <si>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</si>
  <si>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</si>
  <si>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</si>
  <si>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</si>
  <si>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</si>
  <si>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</si>
  <si>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</si>
  <si>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</si>
  <si>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</si>
  <si>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</si>
  <si>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</si>
  <si>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</si>
  <si>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</si>
  <si>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</si>
  <si>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</si>
  <si>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</si>
  <si>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</si>
  <si>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</si>
  <si>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</si>
  <si>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</si>
  <si>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</si>
  <si>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</si>
  <si>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</si>
  <si>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</si>
  <si>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</si>
  <si>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</si>
  <si>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</si>
  <si>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</si>
  <si>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</si>
  <si>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</si>
  <si>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</si>
  <si>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</si>
  <si>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</si>
  <si>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</si>
  <si>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</si>
  <si>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</si>
  <si>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</si>
  <si>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</si>
  <si>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</si>
  <si>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</si>
  <si>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</si>
  <si>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</si>
  <si>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</si>
  <si>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</si>
  <si>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</si>
  <si>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</si>
  <si>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</si>
  <si>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</si>
  <si>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</si>
  <si>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</si>
  <si>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</si>
  <si>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</si>
  <si>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</si>
  <si>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</si>
  <si>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</si>
  <si>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</si>
  <si>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</si>
  <si>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</si>
  <si>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</si>
  <si>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</si>
  <si>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</si>
  <si>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</si>
  <si>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</si>
  <si>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</si>
  <si>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</si>
  <si>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</si>
  <si>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</si>
  <si>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</si>
  <si>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</si>
  <si>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</si>
  <si>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</si>
  <si>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</si>
  <si>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</si>
  <si>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</si>
  <si>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</si>
  <si>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</si>
  <si>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</si>
  <si>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</si>
  <si>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</si>
  <si>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</si>
  <si>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</si>
  <si>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</si>
  <si>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</si>
  <si>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</si>
  <si>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</si>
  <si>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</si>
  <si>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</si>
  <si>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</si>
  <si>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</si>
  <si>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</si>
  <si>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</si>
  <si>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</si>
  <si>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</si>
  <si>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</si>
  <si>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</si>
  <si>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</si>
  <si>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</si>
  <si>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</si>
  <si>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</si>
  <si>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</si>
  <si>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</si>
  <si>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</si>
  <si>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</si>
  <si>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</si>
  <si>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</si>
  <si>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</si>
  <si>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</si>
  <si>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</si>
  <si>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</si>
  <si>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</si>
  <si>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</si>
  <si>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</si>
  <si>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</si>
  <si>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</si>
  <si>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</si>
  <si>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</si>
  <si>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</si>
  <si>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</si>
  <si>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</si>
  <si>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</si>
  <si>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</si>
  <si>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</si>
  <si>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</si>
  <si>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</si>
  <si>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</si>
  <si>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</si>
  <si>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</si>
  <si>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</si>
  <si>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</si>
  <si>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</si>
  <si>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</si>
  <si>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</si>
  <si>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</si>
  <si>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</si>
  <si>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</si>
  <si>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</si>
  <si>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</si>
  <si>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</si>
  <si>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</si>
  <si>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</si>
  <si>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</si>
  <si>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</si>
  <si>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</si>
  <si>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</si>
  <si>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</si>
  <si>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</si>
  <si>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</si>
  <si>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</si>
  <si>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</si>
  <si>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</si>
  <si>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</si>
  <si>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</si>
  <si>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</si>
  <si>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</si>
  <si>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</si>
  <si>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</si>
  <si>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</si>
  <si>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</si>
  <si>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</si>
  <si>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</si>
  <si>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</si>
  <si>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</si>
  <si>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</si>
  <si>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</si>
  <si>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</si>
  <si>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</si>
  <si>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</si>
  <si>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</si>
  <si>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</si>
  <si>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</si>
  <si>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</si>
  <si>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</si>
  <si>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</si>
  <si>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</si>
  <si>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</si>
  <si>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</si>
  <si>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</si>
  <si>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</si>
  <si>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</si>
  <si>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</si>
  <si>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</si>
  <si>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</si>
  <si>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</si>
  <si>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</si>
  <si>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</si>
  <si>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</si>
  <si>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</si>
  <si>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</si>
  <si>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</si>
  <si>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</si>
  <si>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</si>
  <si>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</si>
  <si>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</si>
  <si>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</si>
  <si>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</si>
  <si>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</si>
  <si>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</si>
  <si>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</si>
  <si>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</si>
  <si>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</si>
  <si>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</si>
  <si>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</si>
  <si>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</si>
  <si>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</si>
  <si>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</si>
  <si>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</si>
  <si>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</si>
  <si>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</si>
  <si>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</si>
  <si>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</si>
  <si>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</si>
  <si>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</si>
  <si>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</si>
  <si>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</si>
  <si>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</si>
  <si>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</si>
  <si>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</si>
  <si>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</si>
  <si>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</si>
  <si>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</si>
  <si>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</si>
  <si>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</si>
  <si>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</si>
  <si>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</si>
  <si>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</si>
  <si>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</si>
  <si>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</si>
  <si>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</si>
  <si>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</si>
  <si>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</si>
  <si>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</si>
  <si>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</si>
  <si>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</si>
  <si>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</si>
  <si>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</si>
  <si>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</si>
  <si>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</si>
  <si>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</si>
  <si>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</si>
  <si>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</si>
  <si>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</si>
  <si>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</si>
  <si>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</si>
  <si>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</si>
  <si>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</si>
  <si>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</si>
  <si>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</si>
  <si>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</si>
  <si>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</si>
  <si>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</si>
  <si>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</si>
  <si>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</si>
  <si>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</si>
  <si>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</si>
  <si>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</si>
  <si>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</si>
  <si>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</si>
  <si>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</si>
  <si>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</si>
  <si>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</si>
  <si>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</si>
  <si>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</si>
  <si>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</si>
  <si>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</si>
  <si>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</si>
  <si>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</si>
  <si>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</si>
  <si>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</si>
  <si>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</si>
  <si>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</si>
  <si>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</si>
  <si>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</si>
  <si>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</si>
  <si>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</si>
  <si>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</si>
  <si>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</si>
  <si>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</si>
  <si>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</si>
  <si>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</si>
  <si>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</si>
  <si>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</si>
  <si>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</si>
  <si>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</si>
  <si>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</si>
  <si>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</si>
  <si>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</si>
  <si>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</si>
  <si>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</si>
  <si>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</si>
  <si>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</si>
  <si>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</si>
  <si>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</si>
  <si>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</si>
  <si>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</si>
  <si>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</si>
  <si>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</si>
  <si>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</si>
  <si>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</si>
  <si>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</si>
  <si>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</si>
  <si>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</si>
  <si>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</si>
  <si>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</si>
  <si>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</si>
  <si>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</si>
  <si>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</si>
  <si>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</si>
  <si>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</si>
  <si>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</si>
  <si>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</si>
  <si>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</si>
  <si>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</si>
  <si>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</si>
  <si>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</si>
  <si>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</si>
  <si>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</si>
  <si>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</si>
  <si>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</si>
  <si>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</si>
  <si>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</si>
  <si>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</si>
  <si>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</si>
  <si>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</si>
  <si>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</si>
  <si>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</si>
  <si>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</si>
  <si>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</si>
  <si>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</si>
  <si>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</si>
  <si>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</si>
  <si>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</si>
  <si>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</si>
  <si>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</si>
  <si>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</si>
  <si>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</si>
  <si>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</si>
  <si>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</si>
  <si>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</si>
  <si>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</si>
  <si>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</si>
  <si>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</si>
  <si>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</si>
  <si>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</si>
  <si>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</si>
  <si>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</si>
  <si>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</si>
  <si>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</si>
  <si>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</si>
  <si>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</si>
  <si>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</si>
  <si>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</si>
  <si>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</si>
  <si>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</si>
  <si>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</si>
  <si>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</si>
  <si>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</si>
  <si>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</si>
  <si>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</si>
  <si>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</si>
  <si>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</si>
  <si>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</si>
  <si>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</si>
  <si>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</si>
  <si>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</si>
  <si>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</si>
  <si>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</si>
  <si>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</si>
  <si>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</si>
  <si>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</si>
  <si>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</si>
  <si>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</si>
  <si>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</si>
  <si>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</si>
  <si>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</si>
  <si>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</si>
  <si>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</si>
  <si>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</si>
  <si>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</si>
  <si>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</si>
  <si>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</si>
  <si>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</si>
  <si>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</si>
  <si>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</si>
  <si>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</si>
  <si>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</si>
  <si>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</si>
  <si>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</si>
  <si>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</si>
  <si>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</si>
  <si>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</si>
  <si>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</si>
  <si>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</si>
  <si>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</si>
  <si>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</si>
  <si>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</si>
  <si>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</si>
  <si>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</si>
  <si>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</si>
  <si>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</si>
  <si>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</si>
  <si>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</si>
  <si>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</si>
  <si>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</si>
  <si>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</si>
  <si>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</si>
  <si>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</si>
  <si>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</si>
  <si>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</si>
  <si>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</si>
  <si>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</si>
  <si>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</si>
  <si>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</si>
  <si>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</si>
  <si>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</si>
  <si>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</si>
  <si>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</si>
  <si>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</si>
  <si>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</si>
  <si>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</si>
  <si>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</si>
  <si>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</si>
  <si>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</si>
  <si>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</si>
  <si>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</si>
  <si>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</si>
  <si>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</si>
  <si>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</si>
  <si>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</si>
  <si>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</si>
  <si>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</si>
  <si>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</si>
  <si>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</si>
  <si>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</si>
  <si>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</si>
  <si>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</si>
  <si>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</si>
  <si>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</si>
  <si>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</si>
  <si>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</si>
  <si>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</si>
  <si>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</si>
  <si>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</si>
  <si>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</si>
  <si>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</si>
  <si>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</si>
  <si>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</si>
  <si>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</si>
  <si>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</si>
  <si>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</si>
  <si>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</si>
  <si>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</si>
  <si>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</si>
  <si>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</si>
  <si>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</si>
  <si>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</si>
  <si>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</si>
  <si>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</si>
  <si>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</si>
  <si>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</si>
  <si>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</si>
  <si>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</si>
  <si>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</si>
  <si>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</si>
  <si>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</si>
  <si>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</si>
  <si>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</si>
  <si>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</si>
  <si>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</si>
  <si>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</si>
  <si>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</si>
  <si>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</si>
  <si>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</si>
  <si>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</si>
  <si>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</si>
  <si>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</si>
  <si>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</si>
  <si>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</si>
  <si>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</si>
  <si>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</si>
  <si>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</si>
  <si>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</si>
  <si>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</si>
  <si>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</si>
  <si>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</si>
  <si>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</si>
  <si>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</si>
  <si>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</si>
  <si>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</si>
  <si>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</si>
  <si>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</si>
  <si>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</si>
  <si>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</si>
  <si>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</si>
  <si>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</si>
  <si>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</si>
  <si>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</si>
  <si>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</si>
  <si>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</si>
  <si>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</si>
  <si>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</si>
  <si>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</si>
  <si>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</si>
  <si>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</si>
  <si>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</si>
  <si>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</si>
  <si>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</si>
  <si>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</si>
  <si>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</si>
  <si>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</si>
  <si>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</si>
  <si>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</si>
  <si>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</si>
  <si>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</si>
  <si>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</si>
  <si>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</si>
  <si>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</si>
  <si>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</si>
  <si>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</si>
  <si>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</si>
  <si>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</si>
  <si>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</si>
  <si>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</si>
  <si>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</si>
  <si>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</si>
  <si>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</si>
  <si>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</si>
  <si>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</si>
  <si>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</si>
  <si>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</si>
  <si>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</si>
  <si>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</si>
  <si>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</si>
  <si>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</si>
  <si>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</si>
  <si>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</si>
  <si>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</si>
  <si>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</si>
  <si>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</si>
  <si>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</si>
  <si>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</si>
  <si>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</si>
  <si>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</si>
  <si>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</si>
  <si>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</si>
  <si>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</si>
  <si>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</si>
  <si>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</si>
  <si>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</si>
  <si>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</si>
  <si>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</si>
  <si>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</si>
  <si>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</si>
  <si>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</si>
  <si>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</si>
  <si>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</si>
  <si>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</si>
  <si>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</si>
  <si>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</si>
  <si>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</si>
  <si>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</si>
  <si>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</si>
  <si>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</si>
  <si>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</si>
  <si>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</si>
  <si>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</si>
  <si>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</si>
  <si>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</si>
  <si>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</si>
  <si>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</si>
  <si>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</si>
  <si>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</si>
  <si>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</si>
  <si>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</si>
  <si>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</si>
  <si>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</si>
  <si>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</si>
  <si>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</si>
  <si>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</si>
  <si>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</si>
  <si>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</si>
  <si>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</si>
  <si>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</si>
  <si>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</si>
  <si>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</si>
  <si>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</si>
  <si>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</si>
  <si>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</si>
  <si>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</si>
  <si>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</si>
  <si>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</si>
  <si>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</si>
  <si>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</si>
  <si>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</si>
  <si>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</si>
  <si>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</si>
  <si>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</si>
  <si>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</si>
  <si>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</si>
  <si>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</si>
  <si>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</si>
  <si>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</si>
  <si>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</si>
  <si>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</si>
  <si>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</si>
  <si>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</si>
  <si>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</si>
  <si>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</si>
  <si>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</si>
  <si>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</si>
  <si>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</si>
  <si>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</si>
  <si>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</si>
  <si>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</si>
  <si>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</si>
  <si>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</si>
  <si>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</si>
  <si>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</si>
  <si>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</si>
  <si>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</si>
  <si>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</si>
  <si>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</si>
  <si>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</si>
  <si>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</si>
  <si>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</si>
  <si>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</si>
  <si>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</si>
  <si>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</si>
  <si>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</si>
  <si>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</si>
  <si>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</si>
  <si>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</si>
  <si>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</si>
  <si>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</si>
  <si>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</si>
  <si>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</si>
  <si>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</si>
  <si>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</si>
  <si>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</si>
  <si>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</si>
  <si>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</si>
  <si>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</si>
  <si>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</si>
  <si>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</si>
  <si>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</si>
  <si>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</si>
  <si>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</si>
  <si>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</si>
  <si>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</si>
  <si>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</si>
  <si>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</si>
  <si>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</si>
  <si>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</si>
  <si>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</si>
  <si>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</si>
  <si>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</si>
  <si>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</si>
  <si>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</si>
  <si>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</si>
  <si>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</si>
  <si>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</si>
  <si>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</si>
  <si>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</si>
  <si>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</si>
  <si>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</si>
  <si>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</si>
  <si>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</si>
  <si>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</si>
  <si>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</si>
  <si>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</si>
  <si>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</si>
  <si>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</si>
  <si>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</si>
  <si>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</si>
  <si>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</si>
  <si>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</si>
  <si>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</si>
  <si>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</si>
  <si>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</si>
  <si>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</si>
  <si>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</si>
  <si>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</si>
  <si>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</si>
  <si>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</si>
  <si>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</si>
  <si>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</si>
  <si>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</si>
  <si>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</si>
  <si>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</si>
  <si>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</si>
  <si>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</si>
  <si>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</si>
  <si>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</si>
  <si>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</si>
  <si>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</si>
  <si>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</si>
  <si>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</si>
  <si>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</si>
  <si>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</si>
  <si>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</si>
  <si>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</si>
  <si>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</si>
  <si>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</si>
  <si>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</si>
  <si>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</si>
  <si>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</si>
  <si>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</si>
  <si>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</si>
  <si>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</si>
  <si>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</si>
  <si>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</si>
  <si>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</si>
  <si>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</si>
  <si>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</si>
  <si>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</si>
  <si>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</si>
  <si>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</si>
  <si>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</si>
  <si>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</si>
  <si>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</si>
  <si>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</si>
  <si>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</si>
  <si>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</si>
  <si>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</si>
  <si>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</si>
  <si>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</si>
  <si>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</si>
  <si>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</si>
  <si>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</si>
  <si>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</si>
  <si>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</si>
  <si>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</si>
  <si>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</si>
  <si>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</si>
  <si>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</si>
  <si>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</si>
  <si>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</si>
  <si>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</si>
  <si>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</si>
  <si>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</si>
  <si>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</si>
  <si>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</si>
  <si>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</si>
  <si>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</si>
  <si>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</si>
  <si>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</si>
  <si>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</si>
  <si>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</si>
  <si>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</si>
  <si>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</si>
  <si>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</si>
  <si>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</si>
  <si>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</si>
  <si>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</si>
  <si>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</si>
  <si>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</si>
  <si>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</si>
  <si>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</si>
  <si>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</si>
  <si>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</si>
  <si>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</si>
  <si>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</si>
  <si>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</si>
  <si>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</si>
  <si>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</si>
  <si>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</si>
  <si>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</si>
  <si>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</si>
  <si>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</si>
  <si>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</si>
  <si>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</si>
  <si>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</si>
  <si>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</si>
  <si>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</si>
  <si>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</si>
  <si>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</si>
  <si>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</si>
  <si>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</si>
  <si>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</si>
  <si>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</si>
  <si>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</si>
  <si>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</si>
  <si>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</si>
  <si>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</si>
  <si>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</si>
  <si>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</si>
  <si>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</si>
  <si>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</si>
  <si>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</si>
  <si>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</si>
  <si>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</si>
  <si>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</si>
  <si>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</si>
  <si>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</si>
  <si>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</si>
  <si>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</si>
  <si>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</si>
  <si>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</si>
  <si>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</si>
  <si>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</si>
  <si>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</si>
  <si>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</si>
  <si>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</si>
  <si>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</si>
  <si>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</si>
  <si>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</si>
  <si>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</si>
  <si>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</si>
  <si>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</si>
  <si>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</si>
  <si>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</si>
  <si>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</si>
  <si>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</si>
  <si>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</si>
  <si>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</si>
  <si>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</si>
  <si>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</si>
  <si>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</si>
  <si>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</si>
  <si>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</si>
  <si>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</si>
  <si>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</si>
  <si>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</si>
  <si>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</si>
  <si>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</si>
  <si>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</si>
  <si>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</si>
  <si>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</si>
  <si>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</si>
  <si>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</si>
  <si>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</si>
  <si>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</si>
  <si>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</si>
  <si>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</si>
  <si>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</si>
  <si>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</si>
  <si>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</si>
  <si>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</si>
  <si>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</si>
  <si>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</si>
  <si>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</si>
  <si>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</si>
  <si>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</si>
  <si>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</si>
  <si>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</si>
  <si>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</si>
  <si>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</si>
  <si>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</si>
  <si>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</si>
  <si>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</si>
  <si>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</si>
  <si>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</si>
  <si>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</si>
  <si>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</si>
  <si>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</si>
  <si>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</si>
  <si>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</si>
  <si>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</si>
  <si>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</si>
  <si>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</si>
  <si>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</si>
  <si>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</si>
  <si>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</si>
  <si>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</si>
  <si>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</si>
  <si>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</si>
  <si>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</si>
  <si>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</si>
  <si>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</si>
  <si>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</si>
  <si>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</si>
  <si>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</si>
  <si>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</si>
  <si>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</si>
  <si>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</si>
  <si>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</si>
  <si>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</si>
  <si>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</si>
  <si>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</si>
  <si>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</si>
  <si>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</si>
  <si>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</si>
  <si>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</si>
  <si>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</si>
  <si>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</si>
  <si>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</si>
  <si>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</si>
  <si>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</si>
  <si>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</si>
  <si>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</si>
  <si>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</si>
  <si>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</si>
  <si>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</si>
  <si>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</si>
  <si>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</si>
  <si>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</si>
  <si>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</si>
  <si>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</si>
  <si>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</si>
  <si>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</si>
  <si>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</si>
  <si>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</si>
  <si>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</si>
  <si>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</si>
  <si>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</si>
  <si>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</si>
  <si>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</si>
  <si>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</si>
  <si>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</si>
  <si>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</si>
  <si>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</si>
  <si>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</si>
  <si>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</si>
  <si>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</si>
  <si>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</si>
  <si>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</si>
  <si>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</si>
  <si>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</si>
  <si>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</si>
  <si>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</si>
  <si>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</si>
  <si>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</si>
  <si>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</si>
  <si>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</si>
  <si>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</si>
  <si>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</si>
  <si>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</si>
  <si>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</si>
  <si>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</si>
  <si>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</si>
  <si>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</si>
  <si>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</si>
  <si>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</si>
  <si>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</si>
  <si>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</si>
  <si>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</si>
  <si>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</si>
  <si>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</si>
  <si>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</si>
  <si>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</si>
  <si>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</si>
  <si>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</si>
  <si>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</si>
  <si>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</si>
  <si>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</si>
  <si>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</si>
  <si>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</si>
  <si>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</si>
  <si>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</si>
  <si>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</si>
  <si>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</si>
  <si>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</si>
  <si>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</si>
  <si>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</si>
  <si>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</si>
  <si>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</si>
  <si>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</si>
  <si>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</si>
  <si>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</si>
  <si>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</si>
  <si>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</si>
  <si>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</si>
  <si>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</si>
  <si>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</si>
  <si>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</si>
  <si>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</si>
  <si>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</si>
  <si>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</si>
  <si>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</si>
  <si>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</si>
  <si>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</si>
  <si>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</si>
  <si>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</si>
  <si>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</si>
  <si>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</si>
  <si>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</si>
  <si>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</si>
  <si>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</si>
  <si>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</si>
  <si>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</si>
  <si>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</si>
  <si>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</si>
  <si>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</si>
  <si>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</si>
  <si>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</si>
  <si>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</si>
  <si>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</si>
  <si>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</si>
  <si>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</si>
  <si>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</si>
  <si>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</si>
  <si>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</si>
  <si>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</si>
  <si>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</si>
  <si>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</si>
  <si>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</si>
  <si>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</si>
  <si>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</si>
  <si>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</si>
  <si>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</si>
  <si>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</si>
  <si>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</si>
  <si>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</si>
  <si>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</si>
  <si>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</si>
  <si>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</si>
  <si>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</si>
  <si>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</si>
  <si>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</si>
  <si>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</si>
  <si>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</si>
  <si>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</si>
  <si>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</si>
  <si>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</si>
  <si>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</si>
  <si>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</si>
  <si>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</si>
  <si>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</si>
  <si>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</si>
  <si>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</si>
  <si>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</si>
  <si>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</si>
  <si>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</si>
  <si>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</si>
  <si>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</si>
  <si>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</si>
  <si>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</si>
  <si>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</si>
  <si>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</si>
  <si>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</si>
  <si>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</si>
  <si>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</si>
  <si>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</si>
  <si>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</si>
  <si>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</si>
  <si>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</si>
  <si>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</si>
  <si>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</si>
  <si>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</si>
  <si>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</si>
  <si>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</si>
  <si>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</si>
  <si>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</si>
  <si>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</si>
  <si>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</si>
  <si>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</si>
  <si>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</si>
  <si>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</si>
  <si>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</si>
  <si>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</si>
  <si>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</si>
  <si>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</si>
  <si>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</si>
  <si>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</si>
  <si>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</si>
  <si>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</si>
  <si>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</si>
  <si>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</si>
  <si>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</si>
  <si>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</si>
  <si>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</si>
  <si>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</si>
  <si>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</si>
  <si>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</si>
  <si>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</si>
  <si>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</si>
  <si>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</si>
  <si>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</si>
  <si>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</si>
  <si>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</si>
  <si>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</si>
  <si>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</si>
  <si>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</si>
  <si>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</si>
  <si>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</si>
  <si>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</si>
  <si>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</si>
  <si>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</si>
  <si>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</si>
  <si>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</si>
  <si>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</si>
  <si>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</si>
  <si>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</si>
  <si>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</si>
  <si>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</si>
  <si>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</si>
  <si>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</si>
  <si>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</si>
  <si>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</si>
  <si>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</si>
  <si>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</si>
  <si>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</si>
  <si>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</si>
  <si>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</si>
  <si>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</si>
  <si>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</si>
  <si>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</si>
  <si>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</si>
  <si>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</si>
  <si>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</si>
  <si>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</si>
  <si>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</si>
  <si>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</si>
  <si>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</si>
  <si>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</si>
  <si>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</si>
  <si>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</si>
  <si>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</si>
  <si>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</si>
  <si>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</si>
  <si>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</si>
  <si>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</si>
  <si>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</si>
  <si>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</si>
  <si>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</si>
  <si>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</si>
  <si>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</si>
  <si>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</si>
  <si>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</si>
  <si>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</si>
  <si>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</si>
  <si>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</si>
  <si>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</si>
  <si>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</si>
  <si>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</si>
  <si>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</si>
  <si>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</si>
  <si>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</si>
  <si>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</si>
  <si>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</si>
  <si>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</si>
  <si>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</si>
  <si>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</si>
  <si>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</si>
  <si>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</si>
  <si>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</si>
  <si>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</si>
  <si>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</si>
  <si>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</si>
  <si>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</si>
  <si>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</si>
  <si>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</si>
  <si>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</si>
  <si>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</si>
  <si>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</si>
  <si>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</si>
  <si>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</si>
  <si>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</si>
  <si>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</si>
  <si>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</si>
  <si>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</si>
  <si>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</si>
  <si>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</si>
  <si>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</si>
  <si>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</si>
  <si>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</si>
  <si>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</si>
  <si>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</si>
  <si>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</si>
  <si>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</si>
  <si>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</si>
  <si>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</si>
  <si>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</si>
  <si>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</si>
  <si>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</si>
  <si>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</si>
  <si>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</si>
  <si>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</si>
  <si>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</si>
  <si>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</si>
  <si>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</si>
  <si>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</si>
  <si>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</si>
  <si>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</si>
  <si>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</si>
  <si>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</si>
  <si>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</si>
  <si>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</si>
  <si>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</si>
  <si>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</si>
  <si>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</si>
  <si>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</si>
  <si>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</si>
  <si>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</si>
  <si>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</si>
  <si>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</si>
  <si>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</si>
  <si>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</si>
  <si>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</si>
  <si>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</si>
  <si>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</si>
  <si>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</si>
  <si>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</si>
  <si>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</si>
  <si>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</si>
  <si>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</si>
  <si>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</si>
  <si>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</si>
  <si>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</si>
  <si>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</si>
  <si>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</si>
  <si>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</si>
  <si>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</si>
  <si>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</si>
  <si>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</si>
  <si>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</si>
  <si>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</si>
  <si>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</si>
  <si>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</si>
  <si>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</si>
  <si>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</si>
  <si>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</si>
  <si>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</si>
  <si>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</si>
  <si>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</si>
  <si>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</si>
  <si>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</si>
  <si>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</si>
  <si>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</si>
  <si>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</si>
  <si>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</si>
  <si>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</si>
  <si>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</si>
  <si>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</si>
  <si>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</si>
  <si>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</si>
  <si>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</si>
  <si>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</si>
  <si>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</si>
  <si>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</si>
  <si>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</si>
  <si>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</si>
  <si>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</si>
  <si>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</si>
  <si>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</si>
  <si>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</si>
  <si>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</si>
  <si>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</si>
  <si>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</si>
  <si>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</si>
  <si>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</si>
  <si>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</si>
  <si>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</si>
  <si>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</si>
  <si>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</si>
  <si>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</si>
  <si>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</si>
  <si>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</si>
  <si>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</si>
  <si>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</si>
  <si>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</si>
  <si>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</si>
  <si>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</si>
  <si>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</si>
  <si>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</si>
  <si>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</si>
  <si>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</si>
  <si>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</si>
  <si>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</si>
  <si>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</si>
  <si>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</si>
  <si>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</si>
  <si>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</si>
  <si>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</si>
  <si>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</si>
  <si>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</si>
  <si>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</si>
  <si>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</si>
  <si>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</si>
  <si>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</si>
  <si>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</si>
  <si>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</si>
  <si>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</si>
  <si>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</si>
  <si>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</si>
  <si>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</si>
  <si>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</si>
  <si>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</si>
  <si>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</si>
  <si>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</si>
  <si>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</si>
  <si>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</si>
  <si>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</si>
  <si>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</si>
  <si>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</si>
  <si>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</si>
  <si>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</si>
  <si>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</si>
  <si>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</si>
  <si>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</si>
  <si>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</si>
  <si>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</si>
  <si>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</si>
  <si>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</si>
  <si>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</si>
  <si>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</si>
  <si>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</si>
  <si>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</si>
  <si>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</si>
  <si>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</si>
  <si>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</si>
  <si>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</si>
  <si>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</si>
  <si>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</si>
  <si>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</si>
  <si>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</si>
  <si>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</si>
  <si>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</si>
  <si>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</si>
  <si>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</si>
  <si>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</si>
  <si>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</si>
  <si>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</si>
  <si>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</si>
  <si>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</si>
  <si>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</si>
  <si>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</si>
  <si>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</si>
  <si>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</si>
  <si>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</si>
  <si>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</si>
  <si>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</si>
  <si>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</si>
  <si>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</si>
  <si>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</si>
  <si>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</si>
  <si>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</si>
  <si>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</si>
  <si>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</si>
  <si>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</si>
  <si>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</si>
  <si>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</si>
  <si>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</si>
  <si>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</si>
  <si>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</si>
  <si>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</si>
  <si>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</si>
  <si>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</si>
  <si>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</si>
  <si>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</si>
  <si>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</si>
  <si>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</si>
  <si>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</si>
  <si>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</si>
  <si>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</si>
  <si>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</si>
  <si>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</si>
  <si>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</si>
  <si>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</si>
  <si>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</si>
  <si>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</si>
  <si>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</si>
  <si>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</si>
  <si>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</si>
  <si>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</si>
  <si>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</si>
  <si>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</si>
  <si>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</si>
  <si>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</si>
  <si>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</si>
  <si>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</si>
  <si>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</si>
  <si>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</si>
  <si>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</si>
  <si>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</si>
  <si>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</si>
  <si>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</si>
  <si>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</si>
  <si>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</si>
  <si>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</si>
  <si>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</si>
  <si>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</si>
  <si>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</si>
  <si>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</si>
  <si>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</si>
  <si>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</si>
  <si>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</si>
  <si>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</si>
  <si>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</si>
  <si>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</si>
  <si>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</si>
  <si>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</si>
  <si>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</si>
  <si>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</si>
  <si>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</si>
  <si>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</si>
  <si>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</si>
  <si>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</si>
  <si>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</si>
  <si>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</si>
  <si>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</si>
  <si>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</si>
  <si>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</si>
  <si>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</si>
  <si>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</si>
  <si>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</si>
  <si>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</si>
  <si>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</si>
  <si>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</si>
  <si>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</si>
  <si>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</si>
  <si>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</si>
  <si>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</si>
  <si>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</si>
  <si>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</si>
  <si>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</si>
  <si>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</si>
  <si>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</si>
  <si>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</si>
  <si>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</si>
  <si>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</si>
  <si>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</si>
  <si>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</si>
  <si>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</si>
  <si>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</si>
  <si>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</si>
  <si>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</si>
  <si>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</si>
  <si>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</si>
  <si>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</si>
  <si>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</si>
  <si>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</si>
  <si>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</si>
  <si>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</si>
  <si>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</si>
  <si>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</si>
  <si>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</si>
  <si>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</si>
  <si>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</si>
  <si>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</si>
  <si>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</si>
  <si>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</si>
  <si>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</si>
  <si>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</si>
  <si>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</si>
  <si>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</si>
  <si>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</si>
  <si>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</si>
  <si>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</si>
  <si>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</si>
  <si>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</si>
  <si>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</si>
  <si>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</si>
  <si>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</si>
  <si>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</si>
  <si>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</si>
  <si>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</si>
  <si>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</si>
  <si>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</si>
  <si>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</si>
  <si>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</si>
  <si>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</si>
  <si>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</si>
  <si>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</si>
  <si>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</si>
  <si>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</si>
  <si>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</si>
  <si>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</si>
  <si>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</si>
  <si>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</si>
  <si>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</si>
  <si>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</si>
  <si>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</si>
  <si>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</si>
  <si>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</si>
  <si>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</si>
  <si>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</si>
  <si>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</si>
  <si>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</si>
  <si>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</si>
  <si>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</si>
  <si>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</si>
  <si>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</si>
  <si>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</si>
  <si>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</si>
  <si>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</si>
  <si>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</si>
  <si>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</si>
  <si>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</si>
  <si>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</si>
  <si>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</si>
  <si>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</si>
  <si>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</si>
  <si>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</si>
  <si>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</si>
  <si>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</si>
  <si>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</si>
  <si>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</si>
  <si>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</si>
  <si>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</si>
  <si>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</si>
  <si>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</si>
  <si>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</si>
  <si>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</si>
  <si>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</si>
  <si>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</si>
  <si>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</si>
  <si>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</si>
  <si>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</si>
  <si>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</si>
  <si>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</si>
  <si>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</si>
  <si>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</si>
  <si>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</si>
  <si>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</si>
  <si>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</si>
  <si>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</si>
  <si>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</si>
  <si>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</si>
  <si>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</si>
  <si>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</si>
  <si>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</si>
  <si>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</si>
  <si>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</si>
  <si>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</si>
  <si>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</si>
  <si>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</si>
  <si>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</si>
  <si>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</si>
  <si>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</si>
  <si>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</si>
  <si>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</si>
  <si>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</si>
  <si>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</si>
  <si>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</si>
  <si>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</si>
  <si>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</si>
  <si>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</si>
  <si>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</si>
  <si>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</si>
  <si>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</si>
  <si>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</si>
  <si>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</si>
  <si>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</si>
  <si>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</si>
  <si>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</si>
  <si>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</si>
  <si>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</si>
  <si>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</si>
  <si>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</si>
  <si>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</si>
  <si>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</si>
  <si>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</si>
  <si>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</si>
  <si>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</si>
  <si>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</si>
  <si>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</si>
  <si>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</si>
  <si>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</si>
  <si>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</si>
  <si>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</si>
  <si>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</si>
  <si>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</si>
  <si>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</si>
  <si>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</si>
  <si>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</si>
  <si>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</si>
  <si>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</si>
  <si>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</si>
  <si>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</si>
  <si>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</si>
  <si>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</si>
  <si>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</si>
  <si>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</si>
  <si>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</si>
  <si>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</si>
  <si>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</si>
  <si>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</si>
  <si>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</si>
  <si>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</si>
  <si>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</si>
  <si>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</si>
  <si>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</si>
  <si>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</si>
  <si>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</si>
  <si>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</si>
  <si>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</si>
  <si>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</si>
  <si>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</si>
  <si>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</si>
  <si>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</si>
  <si>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</si>
  <si>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</si>
  <si>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</si>
  <si>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</si>
  <si>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</si>
  <si>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</si>
  <si>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</si>
  <si>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</si>
  <si>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</si>
  <si>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</si>
  <si>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</si>
  <si>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</si>
  <si>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</si>
  <si>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</si>
  <si>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</si>
  <si>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</si>
  <si>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</si>
  <si>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</si>
  <si>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</si>
  <si>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</si>
  <si>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</si>
  <si>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</si>
  <si>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</si>
  <si>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</si>
  <si>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</si>
  <si>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</si>
  <si>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</si>
  <si>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</si>
  <si>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</si>
  <si>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</si>
  <si>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</si>
  <si>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</si>
  <si>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</si>
  <si>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</si>
  <si>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</si>
  <si>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</si>
  <si>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</si>
  <si>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</si>
  <si>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</si>
  <si>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</si>
  <si>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</si>
  <si>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</si>
  <si>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</si>
  <si>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</si>
  <si>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</si>
  <si>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</si>
  <si>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</si>
  <si>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</si>
  <si>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</si>
  <si>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</si>
  <si>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</si>
  <si>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</si>
  <si>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</si>
  <si>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</si>
  <si>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</si>
  <si>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</si>
  <si>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</si>
  <si>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</si>
  <si>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</si>
  <si>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</si>
  <si>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</si>
  <si>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</si>
  <si>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</si>
  <si>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</si>
  <si>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</si>
  <si>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</si>
  <si>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</si>
  <si>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</si>
  <si>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</si>
  <si>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</si>
  <si>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</si>
  <si>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</si>
  <si>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</si>
  <si>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</si>
  <si>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</si>
  <si>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</si>
  <si>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</si>
  <si>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</si>
  <si>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</si>
  <si>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</si>
  <si>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</si>
  <si>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</si>
  <si>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</si>
  <si>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</si>
  <si>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</si>
  <si>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</si>
  <si>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</si>
  <si>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</si>
  <si>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</si>
  <si>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</si>
  <si>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</si>
  <si>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</si>
  <si>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</si>
  <si>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</si>
  <si>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</si>
  <si>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</si>
  <si>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</si>
  <si>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</si>
  <si>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</si>
  <si>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</si>
  <si>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</si>
  <si>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</si>
  <si>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</si>
  <si>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</si>
  <si>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</si>
  <si>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</si>
  <si>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</si>
  <si>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</si>
  <si>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</si>
  <si>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</si>
  <si>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</si>
  <si>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</si>
  <si>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</si>
  <si>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</si>
  <si>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</si>
  <si>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</si>
  <si>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</si>
  <si>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</si>
  <si>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</si>
  <si>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</si>
  <si>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</si>
  <si>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</si>
  <si>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</si>
  <si>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</si>
  <si>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</si>
  <si>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</si>
  <si>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</si>
  <si>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</si>
  <si>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</si>
  <si>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</si>
  <si>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</si>
  <si>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</si>
  <si>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</si>
  <si>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</si>
  <si>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</si>
  <si>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</si>
  <si>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</si>
  <si>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</si>
  <si>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</si>
  <si>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</si>
  <si>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</si>
  <si>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</si>
  <si>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</si>
  <si>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</si>
  <si>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</si>
  <si>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</si>
  <si>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</si>
  <si>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</si>
  <si>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</si>
  <si>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</si>
  <si>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</si>
  <si>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</si>
  <si>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</si>
  <si>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</si>
  <si>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</si>
  <si>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</si>
  <si>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</si>
  <si>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</si>
  <si>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</si>
  <si>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</si>
  <si>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</si>
  <si>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</si>
  <si>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</si>
  <si>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</si>
  <si>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</si>
  <si>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</si>
  <si>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</si>
  <si>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</si>
  <si>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</si>
  <si>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</si>
  <si>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</si>
  <si>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</si>
  <si>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</si>
  <si>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</si>
  <si>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</si>
  <si>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</si>
  <si>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</si>
  <si>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</si>
  <si>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</si>
  <si>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</si>
  <si>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</si>
  <si>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</si>
  <si>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</si>
  <si>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</si>
  <si>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</si>
  <si>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</si>
  <si>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</si>
  <si>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</si>
  <si>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</si>
  <si>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</si>
  <si>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</si>
  <si>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</si>
  <si>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</si>
  <si>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</si>
  <si>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</si>
  <si>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</si>
  <si>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</si>
  <si>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</si>
  <si>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</si>
  <si>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</si>
  <si>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</si>
  <si>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</si>
  <si>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</si>
  <si>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</si>
  <si>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</si>
  <si>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</si>
  <si>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</si>
  <si>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</si>
  <si>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</si>
  <si>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</si>
  <si>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</si>
  <si>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</si>
  <si>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</si>
  <si>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</si>
  <si>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</si>
  <si>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</si>
  <si>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</si>
  <si>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</si>
  <si>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</si>
  <si>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</si>
  <si>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</si>
  <si>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</si>
  <si>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</si>
  <si>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</si>
  <si>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</si>
  <si>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</si>
  <si>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</si>
  <si>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</si>
  <si>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</si>
  <si>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</si>
  <si>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</si>
  <si>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</si>
  <si>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</si>
  <si>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</si>
  <si>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</si>
  <si>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</si>
  <si>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</si>
  <si>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</si>
  <si>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</si>
  <si>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</si>
  <si>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</si>
  <si>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</si>
  <si>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</si>
  <si>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</si>
  <si>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</si>
  <si>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</si>
  <si>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</si>
  <si>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</si>
  <si>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</si>
  <si>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</si>
  <si>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</si>
  <si>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</si>
  <si>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</si>
  <si>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</si>
  <si>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</si>
  <si>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</si>
  <si>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</si>
  <si>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</si>
  <si>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</si>
  <si>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</si>
  <si>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</si>
  <si>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</si>
  <si>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</si>
  <si>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</si>
  <si>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</si>
  <si>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</si>
  <si>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</si>
  <si>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</si>
  <si>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</si>
  <si>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</si>
  <si>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</si>
  <si>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</si>
  <si>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</si>
  <si>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</si>
  <si>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</si>
  <si>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</si>
  <si>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</si>
  <si>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</si>
  <si>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</si>
  <si>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</si>
  <si>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</si>
  <si>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</si>
  <si>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</si>
  <si>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</si>
  <si>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</si>
  <si>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</si>
  <si>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</si>
  <si>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</si>
  <si>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</si>
  <si>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</si>
  <si>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</si>
  <si>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</si>
  <si>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</si>
  <si>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</si>
  <si>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</si>
  <si>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</si>
  <si>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</si>
  <si>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</si>
  <si>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</si>
  <si>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</si>
  <si>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</si>
  <si>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</si>
  <si>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</si>
  <si>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</si>
  <si>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</si>
  <si>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</si>
  <si>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</si>
  <si>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</si>
  <si>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</si>
  <si>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</si>
  <si>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</si>
  <si>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</si>
  <si>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</si>
  <si>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</si>
  <si>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</si>
  <si>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</si>
  <si>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</si>
  <si>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</si>
  <si>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</si>
  <si>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</si>
  <si>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</si>
  <si>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</si>
  <si>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</si>
  <si>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</si>
  <si>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</si>
  <si>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</si>
  <si>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</si>
  <si>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</si>
  <si>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</si>
  <si>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</si>
  <si>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</si>
  <si>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</si>
  <si>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</si>
  <si>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</si>
  <si>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</si>
  <si>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</si>
  <si>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</si>
  <si>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</si>
  <si>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</si>
  <si>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</si>
  <si>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</si>
  <si>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</si>
  <si>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</si>
  <si>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</si>
  <si>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</si>
  <si>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</si>
  <si>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</si>
  <si>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</si>
  <si>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</si>
  <si>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</si>
  <si>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</si>
  <si>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</si>
  <si>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</si>
  <si>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</si>
  <si>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</si>
  <si>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</si>
  <si>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</si>
  <si>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</si>
  <si>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</si>
  <si>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</si>
  <si>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</si>
  <si>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</si>
  <si>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</si>
  <si>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</si>
  <si>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</si>
  <si>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</si>
  <si>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</si>
  <si>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</si>
  <si>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</si>
  <si>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</si>
  <si>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</si>
  <si>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</si>
  <si>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</si>
  <si>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</si>
  <si>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</si>
  <si>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</si>
  <si>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</si>
  <si>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</si>
  <si>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</si>
  <si>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</si>
  <si>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</si>
  <si>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</si>
  <si>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</si>
  <si>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</si>
  <si>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</si>
  <si>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</si>
  <si>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</si>
  <si>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</si>
  <si>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</si>
  <si>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</si>
  <si>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</si>
  <si>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</si>
  <si>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</si>
  <si>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</si>
  <si>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</si>
  <si>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</si>
  <si>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</si>
  <si>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</si>
  <si>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</si>
  <si>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</si>
  <si>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</si>
  <si>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</si>
  <si>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</si>
  <si>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</si>
  <si>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</si>
  <si>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</si>
  <si>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</si>
  <si>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</si>
  <si>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</si>
  <si>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</si>
  <si>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</si>
  <si>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</si>
  <si>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</si>
  <si>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</si>
  <si>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</si>
  <si>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</si>
  <si>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</si>
  <si>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</si>
  <si>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</si>
  <si>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</si>
  <si>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</si>
  <si>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</si>
  <si>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</si>
  <si>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</si>
  <si>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</si>
  <si>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</si>
  <si>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</si>
  <si>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</si>
  <si>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</si>
  <si>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</si>
  <si>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</si>
  <si>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</si>
  <si>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</si>
  <si>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</si>
  <si>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</si>
  <si>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</si>
  <si>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</si>
  <si>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</si>
  <si>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</si>
  <si>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</si>
  <si>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</si>
  <si>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</si>
  <si>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</si>
  <si>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</si>
  <si>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</si>
  <si>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</si>
  <si>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</si>
  <si>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</si>
  <si>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</si>
  <si>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</si>
  <si>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</si>
  <si>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</si>
  <si>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</si>
  <si>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</si>
  <si>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</si>
  <si>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</si>
  <si>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</si>
  <si>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</si>
  <si>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</si>
  <si>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</si>
  <si>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</si>
  <si>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</si>
  <si>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</si>
  <si>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</si>
  <si>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</si>
  <si>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</si>
  <si>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</si>
  <si>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</si>
  <si>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</si>
  <si>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</si>
  <si>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</si>
  <si>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</si>
  <si>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</si>
  <si>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</si>
  <si>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</si>
  <si>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</si>
  <si>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</si>
  <si>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</si>
  <si>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</si>
  <si>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</si>
  <si>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</si>
  <si>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</si>
  <si>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</si>
  <si>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</si>
  <si>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</si>
  <si>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</si>
  <si>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</si>
  <si>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</si>
  <si>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</si>
  <si>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</si>
  <si>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</si>
  <si>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</si>
  <si>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</si>
  <si>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</si>
  <si>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</si>
  <si>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</si>
  <si>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</si>
  <si>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</si>
  <si>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</si>
  <si>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</si>
  <si>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</si>
  <si>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</si>
  <si>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</si>
  <si>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</si>
  <si>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</si>
  <si>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</si>
  <si>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</si>
  <si>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</si>
  <si>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</si>
  <si>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</si>
  <si>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</si>
  <si>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</si>
  <si>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</si>
  <si>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</si>
  <si>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</si>
  <si>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</si>
  <si>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</si>
  <si>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</si>
  <si>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</si>
  <si>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</si>
  <si>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</si>
  <si>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</si>
  <si>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</si>
  <si>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</si>
  <si>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</si>
  <si>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</si>
  <si>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</si>
  <si>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</si>
  <si>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</si>
  <si>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</si>
  <si>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</si>
  <si>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</si>
  <si>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</si>
  <si>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</si>
  <si>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</si>
  <si>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</si>
  <si>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</si>
  <si>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</si>
  <si>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</si>
  <si>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</si>
  <si>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</si>
  <si>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</si>
  <si>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</si>
  <si>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</si>
  <si>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</si>
  <si>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</si>
  <si>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</si>
  <si>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</si>
  <si>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</si>
  <si>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</si>
  <si>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</si>
  <si>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</si>
  <si>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</si>
  <si>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</si>
  <si>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</si>
  <si>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</si>
  <si>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</si>
  <si>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</si>
  <si>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</si>
  <si>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</si>
  <si>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</si>
  <si>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</si>
  <si>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</si>
  <si>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</si>
  <si>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</si>
  <si>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</si>
  <si>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</si>
  <si>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</si>
  <si>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</si>
  <si>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</si>
  <si>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</si>
  <si>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</si>
  <si>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</si>
  <si>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</si>
  <si>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</si>
  <si>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</si>
  <si>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</si>
  <si>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</si>
  <si>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</si>
  <si>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</si>
  <si>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</si>
  <si>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</si>
  <si>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</si>
  <si>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</si>
  <si>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</si>
  <si>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</si>
  <si>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</si>
  <si>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</si>
  <si>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</si>
  <si>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</si>
  <si>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</si>
  <si>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</si>
  <si>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</si>
  <si>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</si>
  <si>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</si>
  <si>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</si>
  <si>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</si>
  <si>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</si>
  <si>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</si>
  <si>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</si>
  <si>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</si>
  <si>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</si>
  <si>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</si>
  <si>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</si>
  <si>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</si>
  <si>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</si>
  <si>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</si>
  <si>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</si>
  <si>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</si>
  <si>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</si>
  <si>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</si>
  <si>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</si>
  <si>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</si>
  <si>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</si>
  <si>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</si>
  <si>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</si>
  <si>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</si>
  <si>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</si>
  <si>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</si>
  <si>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</si>
  <si>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</si>
  <si>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</si>
  <si>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</si>
  <si>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</si>
  <si>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</si>
  <si>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</si>
  <si>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</si>
  <si>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</si>
  <si>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</si>
  <si>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</si>
  <si>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</si>
  <si>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</si>
  <si>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</si>
  <si>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</si>
  <si>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</si>
  <si>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</si>
  <si>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</si>
  <si>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</si>
  <si>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</si>
  <si>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</si>
  <si>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</si>
  <si>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</si>
  <si>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</si>
  <si>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</si>
  <si>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</si>
  <si>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</si>
  <si>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</si>
  <si>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</si>
  <si>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</si>
  <si>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</si>
  <si>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</si>
  <si>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</si>
  <si>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</si>
  <si>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</si>
  <si>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</si>
  <si>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</si>
  <si>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</si>
  <si>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</si>
  <si>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</si>
  <si>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</si>
  <si>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</si>
  <si>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</si>
  <si>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</si>
  <si>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</si>
  <si>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</si>
  <si>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</si>
  <si>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</si>
  <si>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</si>
  <si>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</si>
  <si>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</si>
  <si>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</si>
  <si>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</si>
  <si>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</si>
  <si>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</si>
  <si>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</si>
  <si>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</si>
  <si>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</si>
  <si>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</si>
  <si>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</si>
  <si>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</si>
  <si>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</si>
  <si>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</si>
  <si>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</si>
  <si>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</si>
  <si>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</si>
  <si>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</si>
  <si>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</si>
  <si>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</si>
  <si>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</si>
  <si>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</si>
  <si>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</si>
  <si>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</si>
  <si>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</si>
  <si>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</si>
  <si>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</si>
  <si>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</si>
  <si>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</si>
  <si>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</si>
  <si>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</si>
  <si>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</si>
  <si>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</si>
  <si>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</si>
  <si>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</si>
  <si>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</si>
  <si>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</si>
  <si>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</si>
  <si>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</si>
  <si>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</si>
  <si>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</si>
  <si>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</si>
  <si>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</si>
  <si>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</si>
  <si>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</si>
  <si>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</si>
  <si>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</si>
  <si>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</si>
  <si>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</si>
  <si>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</si>
  <si>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</si>
  <si>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</si>
  <si>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</si>
  <si>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</si>
  <si>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</si>
  <si>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</si>
  <si>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</si>
  <si>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</si>
  <si>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</si>
  <si>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</si>
  <si>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</si>
  <si>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</si>
  <si>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</si>
  <si>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</si>
  <si>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</si>
  <si>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</si>
  <si>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</si>
  <si>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</si>
  <si>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</si>
  <si>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</si>
  <si>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</si>
  <si>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</si>
  <si>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</si>
  <si>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</si>
  <si>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</si>
  <si>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</si>
  <si>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</si>
  <si>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</si>
  <si>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</si>
  <si>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</si>
  <si>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</si>
  <si>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</si>
  <si>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</si>
  <si>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</si>
  <si>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</si>
  <si>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</si>
  <si>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</si>
  <si>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</si>
  <si>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</si>
  <si>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</si>
  <si>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</si>
  <si>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</si>
  <si>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</si>
  <si>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</si>
  <si>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</si>
  <si>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</si>
  <si>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</si>
  <si>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</si>
  <si>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</si>
  <si>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</si>
  <si>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</si>
  <si>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</si>
  <si>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</si>
  <si>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</si>
  <si>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</si>
  <si>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</si>
  <si>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</si>
  <si>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</si>
  <si>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</si>
  <si>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</si>
  <si>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</si>
  <si>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</si>
  <si>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</si>
  <si>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</si>
  <si>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</si>
  <si>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</si>
  <si>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</si>
  <si>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</si>
  <si>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</si>
  <si>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</si>
  <si>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</si>
  <si>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</si>
  <si>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</si>
  <si>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</si>
  <si>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</si>
  <si>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</si>
  <si>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</si>
  <si>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</si>
  <si>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</si>
  <si>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</si>
  <si>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</si>
  <si>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</si>
  <si>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</si>
  <si>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</si>
  <si>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</si>
  <si>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</si>
  <si>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</si>
  <si>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</si>
  <si>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</si>
  <si>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</si>
  <si>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</si>
  <si>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</si>
  <si>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</si>
  <si>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</si>
  <si>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</si>
  <si>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</si>
  <si>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</si>
  <si>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</si>
  <si>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</si>
  <si>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</si>
  <si>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</si>
  <si>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</si>
  <si>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</si>
  <si>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</si>
  <si>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</si>
  <si>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</si>
  <si>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</si>
  <si>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</si>
  <si>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</si>
  <si>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</si>
  <si>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</si>
  <si>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</si>
  <si>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</si>
  <si>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</si>
  <si>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</si>
  <si>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</si>
  <si>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</si>
  <si>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</si>
  <si>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</si>
  <si>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</si>
  <si>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</si>
  <si>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</si>
  <si>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</si>
  <si>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</si>
  <si>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</si>
  <si>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</si>
  <si>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</si>
  <si>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</si>
  <si>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</si>
  <si>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</si>
  <si>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</si>
  <si>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</si>
  <si>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</si>
  <si>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</si>
  <si>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</si>
  <si>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</si>
  <si>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</si>
  <si>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</si>
  <si>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</si>
  <si>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</si>
  <si>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</si>
  <si>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</si>
  <si>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</si>
  <si>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</si>
  <si>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</si>
  <si>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</si>
  <si>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</si>
  <si>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</si>
  <si>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</si>
  <si>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</si>
  <si>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</si>
  <si>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</si>
  <si>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</si>
  <si>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</si>
  <si>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</si>
  <si>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</si>
  <si>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</si>
  <si>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</si>
  <si>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</si>
  <si>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</si>
  <si>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</si>
  <si>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</si>
  <si>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</si>
  <si>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</si>
  <si>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</si>
  <si>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</si>
  <si>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</si>
  <si>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</si>
  <si>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</si>
  <si>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</si>
  <si>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</si>
  <si>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</si>
  <si>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</si>
  <si>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</si>
  <si>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</si>
  <si>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</si>
  <si>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</si>
  <si>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</si>
  <si>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</si>
  <si>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</si>
  <si>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</si>
  <si>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</si>
  <si>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</si>
  <si>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</si>
  <si>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</si>
  <si>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</si>
  <si>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</si>
  <si>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</si>
  <si>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</si>
  <si>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</si>
  <si>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</si>
  <si>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</si>
  <si>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</si>
  <si>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</si>
  <si>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</si>
  <si>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</si>
  <si>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</si>
  <si>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</si>
  <si>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</si>
  <si>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</si>
  <si>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</si>
  <si>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</si>
  <si>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</si>
  <si>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</si>
  <si>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</si>
  <si>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</si>
  <si>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</si>
  <si>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</si>
  <si>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</si>
  <si>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</si>
  <si>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</si>
  <si>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</si>
  <si>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</si>
  <si>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</si>
  <si>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</si>
  <si>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</si>
  <si>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</si>
  <si>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</si>
  <si>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</si>
  <si>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</si>
  <si>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</si>
  <si>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</si>
  <si>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</si>
  <si>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</si>
  <si>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</si>
  <si>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</si>
  <si>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</si>
  <si>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</si>
  <si>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</si>
  <si>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</si>
  <si>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</si>
  <si>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</si>
  <si>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</si>
  <si>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</si>
  <si>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</si>
  <si>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</si>
  <si>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</si>
  <si>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</si>
  <si>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</si>
  <si>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</si>
  <si>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</si>
  <si>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</si>
  <si>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</si>
  <si>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</si>
  <si>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</si>
  <si>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</si>
  <si>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</si>
  <si>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</si>
  <si>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</si>
  <si>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</si>
  <si>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</si>
  <si>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</si>
  <si>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</si>
  <si>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</si>
  <si>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</si>
  <si>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</si>
  <si>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</si>
  <si>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</si>
  <si>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</si>
  <si>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</si>
  <si>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</si>
  <si>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</si>
  <si>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</si>
  <si>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</si>
  <si>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</si>
  <si>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</si>
  <si>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</si>
  <si>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</si>
  <si>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</si>
  <si>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</si>
  <si>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</si>
  <si>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</si>
  <si>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</si>
  <si>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</si>
  <si>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</si>
  <si>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</si>
  <si>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</si>
  <si>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</si>
  <si>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</si>
  <si>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</si>
  <si>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</si>
  <si>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</si>
  <si>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</si>
  <si>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</si>
  <si>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</si>
  <si>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</si>
  <si>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</si>
  <si>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</si>
  <si>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</si>
  <si>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</si>
  <si>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</si>
  <si>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</si>
  <si>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</si>
  <si>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</si>
  <si>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</si>
  <si>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</si>
  <si>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</si>
  <si>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</si>
  <si>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</si>
  <si>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</si>
  <si>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</si>
  <si>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</si>
  <si>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</si>
  <si>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</si>
  <si>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</si>
  <si>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</si>
  <si>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</si>
  <si>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</si>
  <si>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</si>
  <si>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</si>
  <si>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</si>
  <si>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</si>
  <si>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</si>
  <si>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</si>
  <si>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</si>
  <si>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</si>
  <si>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</si>
  <si>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</si>
  <si>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</si>
  <si>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</si>
  <si>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</si>
  <si>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</si>
  <si>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</si>
  <si>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</si>
  <si>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</si>
  <si>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</si>
  <si>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</si>
  <si>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</si>
  <si>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</si>
  <si>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</si>
  <si>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</si>
  <si>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</si>
  <si>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</si>
  <si>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</si>
  <si>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</si>
  <si>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</si>
  <si>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</si>
  <si>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</si>
  <si>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</si>
  <si>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</si>
  <si>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</si>
  <si>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</si>
  <si>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</si>
  <si>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</si>
  <si>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</si>
  <si>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</si>
  <si>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</si>
  <si>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</si>
  <si>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</si>
  <si>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</si>
  <si>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</si>
  <si>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</si>
  <si>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</si>
  <si>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</si>
  <si>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</si>
  <si>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</si>
  <si>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</si>
  <si>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</si>
  <si>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</si>
  <si>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</si>
  <si>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</si>
  <si>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</si>
  <si>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</si>
  <si>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</si>
  <si>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</si>
  <si>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</si>
  <si>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</si>
  <si>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</si>
  <si>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</si>
  <si>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</si>
  <si>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</si>
  <si>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</si>
  <si>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</si>
  <si>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</si>
  <si>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</si>
  <si>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</si>
  <si>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</si>
  <si>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</si>
  <si>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</si>
  <si>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</si>
  <si>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</si>
  <si>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</si>
  <si>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</si>
  <si>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</si>
  <si>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</si>
  <si>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</si>
  <si>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</si>
  <si>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</si>
  <si>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</si>
  <si>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</si>
  <si>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</si>
  <si>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</si>
  <si>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</si>
  <si>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</si>
  <si>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</si>
  <si>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</si>
  <si>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</si>
  <si>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</si>
  <si>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</si>
  <si>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</si>
  <si>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</si>
  <si>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</si>
  <si>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</si>
  <si>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</si>
  <si>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</si>
  <si>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</si>
  <si>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</si>
  <si>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</si>
  <si>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</si>
  <si>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</si>
  <si>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</si>
  <si>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</si>
  <si>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</si>
  <si>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</si>
  <si>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</si>
  <si>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</si>
  <si>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</si>
  <si>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</si>
  <si>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</si>
  <si>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</si>
  <si>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</si>
  <si>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</si>
  <si>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</si>
  <si>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</si>
  <si>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</si>
  <si>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</si>
  <si>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</si>
  <si>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</si>
  <si>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</si>
  <si>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</si>
  <si>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</si>
  <si>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</si>
  <si>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</si>
  <si>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</si>
  <si>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</si>
  <si>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</si>
  <si>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</si>
  <si>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</si>
  <si>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</si>
  <si>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</si>
  <si>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</si>
  <si>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</si>
  <si>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</si>
  <si>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</si>
  <si>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</si>
  <si>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</si>
  <si>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</si>
  <si>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</si>
  <si>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</si>
  <si>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</si>
  <si>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</si>
  <si>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</si>
  <si>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</si>
  <si>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</si>
  <si>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</si>
  <si>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</si>
  <si>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</si>
  <si>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</si>
  <si>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</si>
  <si>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</si>
  <si>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</si>
  <si>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</si>
  <si>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</si>
  <si>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</si>
  <si>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</si>
  <si>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</si>
  <si>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</si>
  <si>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</si>
  <si>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</si>
  <si>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</si>
  <si>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</si>
  <si>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</si>
  <si>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</si>
  <si>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</si>
  <si>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</si>
  <si>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</si>
  <si>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</si>
  <si>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</si>
  <si>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</si>
  <si>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</si>
  <si>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</si>
  <si>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</si>
  <si>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</si>
  <si>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</si>
  <si>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</si>
  <si>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</si>
  <si>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</si>
  <si>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</si>
  <si>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</si>
  <si>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</si>
  <si>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</si>
  <si>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</si>
  <si>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</si>
  <si>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</si>
  <si>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</si>
  <si>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</si>
  <si>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</si>
  <si>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</si>
  <si>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</si>
  <si>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</si>
  <si>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</si>
  <si>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</si>
  <si>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</si>
  <si>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</si>
  <si>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</si>
  <si>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</si>
  <si>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</si>
  <si>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</si>
  <si>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</si>
  <si>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</si>
  <si>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</si>
  <si>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</si>
  <si>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</si>
  <si>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</si>
  <si>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</si>
  <si>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</si>
  <si>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</si>
  <si>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</si>
  <si>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</si>
  <si>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</si>
  <si>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</si>
  <si>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</si>
  <si>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</si>
  <si>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</si>
  <si>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</si>
  <si>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</si>
  <si>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</si>
  <si>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</si>
  <si>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</si>
  <si>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</si>
  <si>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</si>
  <si>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</si>
  <si>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</si>
  <si>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</si>
  <si>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</si>
  <si>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</si>
  <si>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</si>
  <si>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</si>
  <si>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</si>
  <si>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</si>
  <si>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</si>
  <si>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</si>
  <si>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</si>
  <si>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</si>
  <si>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</si>
  <si>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</si>
  <si>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</si>
  <si>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</si>
  <si>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</si>
  <si>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</si>
  <si>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</si>
  <si>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</si>
  <si>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</si>
  <si>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</si>
  <si>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</si>
  <si>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</si>
  <si>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</si>
  <si>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</si>
  <si>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</si>
  <si>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</si>
  <si>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</si>
  <si>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</si>
  <si>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</si>
  <si>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</si>
  <si>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</si>
  <si>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</si>
  <si>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</si>
  <si>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</si>
  <si>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</si>
  <si>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</si>
  <si>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</si>
  <si>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</si>
  <si>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</si>
  <si>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</si>
  <si>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</si>
  <si>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</si>
  <si>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</si>
  <si>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</si>
  <si>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</si>
  <si>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</si>
  <si>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</si>
  <si>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</si>
  <si>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</si>
  <si>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</si>
  <si>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</si>
  <si>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</si>
  <si>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</si>
  <si>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</si>
  <si>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</si>
  <si>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</si>
  <si>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</si>
  <si>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</si>
  <si>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</si>
  <si>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</si>
  <si>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</si>
  <si>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</si>
  <si>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</si>
  <si>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</si>
  <si>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</si>
  <si>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</si>
  <si>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</si>
  <si>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</si>
  <si>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</si>
  <si>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</si>
  <si>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</si>
  <si>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</si>
  <si>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</si>
  <si>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</si>
  <si>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</si>
  <si>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</si>
  <si>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</si>
  <si>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</si>
  <si>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</si>
  <si>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</si>
  <si>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</si>
  <si>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</si>
  <si>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</si>
  <si>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</si>
  <si>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</si>
  <si>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</si>
  <si>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</si>
  <si>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</si>
  <si>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</si>
  <si>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</si>
  <si>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</si>
  <si>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</si>
  <si>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</si>
  <si>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</si>
  <si>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</si>
  <si>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</si>
  <si>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</si>
  <si>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</si>
  <si>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</si>
  <si>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</si>
  <si>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</si>
  <si>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</si>
  <si>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</si>
  <si>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</si>
  <si>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</si>
  <si>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</si>
  <si>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</si>
  <si>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</si>
  <si>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</si>
  <si>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</si>
  <si>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</si>
  <si>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</si>
  <si>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</si>
  <si>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</si>
  <si>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</si>
  <si>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</si>
  <si>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</si>
  <si>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</si>
  <si>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</si>
  <si>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</si>
  <si>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</si>
  <si>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</si>
  <si>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</si>
  <si>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</si>
  <si>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</si>
  <si>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</si>
  <si>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</si>
  <si>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</si>
  <si>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</si>
  <si>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</si>
  <si>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</si>
  <si>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</si>
  <si>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</si>
  <si>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</si>
  <si>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</si>
  <si>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</si>
  <si>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</si>
  <si>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</si>
  <si>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</si>
  <si>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</si>
  <si>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</si>
  <si>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</si>
  <si>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</si>
  <si>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</si>
  <si>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</si>
  <si>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</si>
  <si>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</si>
  <si>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</si>
  <si>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</si>
  <si>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</si>
  <si>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</si>
  <si>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</si>
  <si>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</si>
  <si>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</si>
  <si>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</si>
  <si>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</si>
  <si>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</si>
  <si>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</si>
  <si>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</si>
  <si>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</si>
  <si>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</si>
  <si>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</si>
  <si>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</si>
  <si>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</si>
  <si>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</si>
  <si>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</si>
  <si>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</si>
  <si>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</si>
  <si>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</si>
  <si>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</si>
  <si>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</si>
  <si>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</si>
  <si>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</si>
  <si>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</si>
  <si>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</si>
  <si>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</si>
  <si>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</si>
  <si>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</si>
  <si>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</si>
  <si>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</si>
  <si>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</si>
  <si>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</si>
  <si>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</si>
  <si>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</si>
  <si>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</si>
  <si>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</si>
  <si>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</si>
  <si>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</si>
  <si>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</si>
  <si>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</si>
  <si>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</si>
  <si>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</si>
  <si>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</si>
  <si>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</si>
  <si>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</si>
  <si>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</si>
  <si>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</si>
  <si>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</si>
  <si>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</si>
  <si>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</si>
  <si>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</si>
  <si>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</si>
  <si>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</si>
  <si>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</si>
  <si>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</si>
  <si>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</si>
  <si>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</si>
  <si>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</si>
  <si>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</si>
  <si>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</si>
  <si>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</si>
  <si>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</si>
  <si>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</si>
  <si>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</si>
  <si>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</si>
  <si>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</si>
  <si>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</si>
  <si>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</si>
  <si>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</si>
  <si>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</si>
  <si>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</si>
  <si>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</si>
  <si>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</si>
  <si>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</si>
  <si>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</si>
  <si>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</si>
  <si>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</si>
  <si>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</si>
  <si>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</si>
  <si>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</si>
  <si>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</si>
  <si>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</si>
  <si>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</si>
  <si>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</si>
  <si>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</si>
  <si>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</si>
  <si>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</si>
  <si>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</si>
  <si>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</si>
  <si>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</si>
  <si>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</si>
  <si>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</si>
  <si>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</si>
  <si>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</si>
  <si>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</si>
  <si>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</si>
  <si>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</si>
  <si>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</si>
  <si>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</si>
  <si>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</si>
  <si>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</si>
  <si>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</si>
  <si>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</si>
  <si>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</si>
  <si>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</si>
  <si>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</si>
  <si>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</si>
  <si>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</si>
  <si>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</si>
  <si>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</si>
  <si>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</si>
  <si>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</si>
  <si>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</si>
  <si>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</si>
  <si>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</si>
  <si>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</si>
  <si>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</si>
  <si>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</si>
  <si>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</si>
  <si>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</si>
  <si>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</si>
  <si>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</si>
  <si>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</si>
  <si>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</si>
  <si>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</si>
  <si>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</si>
  <si>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</si>
  <si>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</si>
  <si>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</si>
  <si>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</si>
  <si>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</si>
  <si>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</si>
  <si>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</si>
  <si>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</si>
  <si>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</si>
  <si>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</si>
  <si>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</si>
  <si>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</si>
  <si>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</si>
  <si>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</si>
  <si>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</si>
  <si>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</si>
  <si>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</si>
  <si>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</si>
  <si>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</si>
  <si>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</si>
  <si>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</si>
  <si>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</si>
  <si>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</si>
  <si>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</si>
  <si>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</si>
  <si>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</si>
  <si>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</si>
  <si>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</si>
  <si>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</si>
  <si>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</si>
  <si>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</si>
  <si>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</si>
  <si>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</si>
  <si>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</si>
  <si>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</si>
  <si>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</si>
  <si>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</si>
  <si>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</si>
  <si>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</si>
  <si>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</si>
  <si>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</si>
  <si>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</si>
  <si>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</si>
  <si>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</si>
  <si>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</si>
  <si>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</si>
  <si>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</si>
  <si>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</si>
  <si>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</si>
  <si>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</si>
  <si>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</si>
  <si>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</si>
  <si>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</si>
  <si>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</si>
  <si>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</si>
  <si>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</si>
  <si>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</si>
  <si>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</si>
  <si>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</si>
  <si>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</si>
  <si>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</si>
  <si>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</si>
  <si>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</si>
  <si>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</si>
  <si>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</si>
  <si>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</si>
  <si>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</si>
  <si>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</si>
  <si>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</si>
  <si>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</si>
  <si>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</si>
  <si>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</si>
  <si>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</si>
  <si>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</si>
  <si>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</si>
  <si>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</si>
  <si>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</si>
  <si>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</si>
  <si>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</si>
  <si>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</si>
  <si>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</si>
  <si>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</si>
  <si>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</si>
  <si>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</si>
  <si>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</si>
  <si>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</si>
  <si>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</si>
  <si>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</si>
  <si>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</si>
  <si>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</si>
  <si>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</si>
  <si>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</si>
  <si>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</si>
  <si>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</si>
  <si>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</si>
  <si>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</si>
  <si>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</si>
  <si>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</si>
  <si>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</si>
  <si>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</si>
  <si>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</si>
  <si>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</si>
  <si>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</si>
  <si>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</si>
  <si>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</si>
  <si>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</si>
  <si>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</si>
  <si>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</si>
  <si>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</si>
  <si>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</si>
  <si>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</si>
  <si>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</si>
  <si>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</si>
  <si>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</si>
  <si>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</si>
  <si>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</si>
  <si>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</si>
  <si>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</si>
  <si>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</si>
  <si>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</si>
  <si>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</si>
  <si>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</si>
  <si>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</si>
  <si>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</si>
  <si>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</si>
  <si>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</si>
  <si>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</si>
  <si>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</si>
  <si>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</si>
  <si>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</si>
  <si>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</si>
  <si>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</si>
  <si>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</si>
  <si>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</si>
  <si>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</si>
  <si>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</si>
  <si>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</si>
  <si>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</si>
  <si>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</si>
  <si>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</si>
  <si>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</si>
  <si>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</si>
  <si>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</si>
  <si>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</si>
  <si>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</si>
  <si>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</si>
  <si>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</si>
  <si>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</si>
  <si>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</si>
  <si>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</si>
  <si>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</si>
  <si>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</si>
  <si>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</si>
  <si>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</si>
  <si>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</si>
  <si>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</si>
  <si>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</si>
  <si>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</si>
  <si>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</si>
  <si>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</si>
  <si>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</si>
  <si>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</si>
  <si>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</si>
  <si>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</si>
  <si>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</si>
  <si>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</si>
  <si>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</si>
  <si>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</si>
  <si>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</si>
  <si>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</si>
  <si>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</si>
  <si>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</si>
  <si>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</si>
  <si>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</si>
  <si>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</si>
  <si>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</si>
  <si>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</si>
  <si>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</si>
  <si>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</si>
  <si>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</si>
  <si>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</si>
  <si>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</si>
  <si>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</si>
  <si>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</si>
  <si>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</si>
  <si>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</si>
  <si>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</si>
  <si>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</si>
  <si>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</si>
  <si>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</si>
  <si>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</si>
  <si>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</si>
  <si>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</si>
  <si>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</si>
  <si>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</si>
  <si>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</si>
  <si>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</si>
  <si>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</si>
  <si>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</si>
  <si>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</si>
  <si>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</si>
  <si>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</si>
  <si>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</si>
  <si>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</si>
  <si>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</si>
  <si>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</si>
  <si>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</si>
  <si>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</si>
  <si>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</si>
  <si>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</si>
  <si>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</si>
  <si>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</si>
  <si>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</si>
  <si>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</si>
  <si>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</si>
  <si>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</si>
  <si>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</si>
  <si>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</si>
  <si>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</si>
  <si>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</si>
  <si>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</si>
  <si>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</si>
  <si>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</si>
  <si>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</si>
  <si>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</si>
  <si>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</si>
  <si>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</si>
  <si>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</si>
  <si>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</si>
  <si>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</si>
  <si>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</si>
  <si>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</si>
  <si>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</si>
  <si>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</si>
  <si>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</si>
  <si>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</si>
  <si>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</si>
  <si>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</si>
  <si>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</si>
  <si>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</si>
  <si>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</si>
  <si>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</si>
  <si>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</si>
  <si>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</si>
  <si>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</si>
  <si>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</si>
  <si>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</si>
  <si>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</si>
  <si>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</si>
  <si>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</si>
  <si>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</si>
  <si>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</si>
  <si>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</si>
  <si>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</si>
  <si>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</si>
  <si>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</si>
  <si>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</si>
  <si>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</si>
  <si>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</si>
  <si>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</si>
  <si>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</si>
  <si>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</si>
  <si>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</si>
  <si>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</si>
  <si>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</si>
  <si>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</si>
  <si>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</si>
  <si>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</si>
  <si>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</si>
  <si>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</si>
  <si>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</si>
  <si>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</si>
  <si>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</si>
  <si>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</si>
  <si>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</si>
  <si>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</si>
  <si>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</si>
  <si>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</si>
  <si>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</si>
  <si>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</si>
  <si>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</si>
  <si>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</si>
  <si>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</si>
  <si>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</si>
  <si>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</si>
  <si>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</si>
  <si>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</si>
  <si>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</si>
  <si>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</si>
  <si>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</si>
  <si>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</si>
  <si>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</si>
  <si>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</si>
  <si>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</si>
  <si>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</si>
  <si>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</si>
  <si>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</si>
  <si>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</si>
  <si>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</si>
  <si>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</si>
  <si>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</si>
  <si>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</si>
  <si>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</si>
  <si>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</si>
  <si>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</si>
  <si>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</si>
  <si>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</si>
  <si>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</si>
  <si>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</si>
  <si>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</si>
  <si>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</si>
  <si>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</si>
  <si>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</si>
  <si>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</si>
  <si>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</si>
  <si>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</si>
  <si>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</si>
  <si>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</si>
  <si>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</si>
  <si>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</si>
  <si>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</si>
  <si>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</si>
  <si>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</si>
  <si>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</si>
  <si>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</si>
  <si>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</si>
  <si>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</si>
  <si>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</si>
  <si>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</si>
  <si>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</si>
  <si>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</si>
  <si>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</si>
  <si>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</si>
  <si>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</si>
  <si>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</si>
  <si>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</si>
  <si>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</si>
  <si>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</si>
  <si>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</si>
  <si>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</si>
  <si>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</si>
  <si>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</si>
  <si>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</si>
  <si>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</si>
  <si>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</si>
  <si>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</si>
  <si>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</si>
  <si>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</si>
  <si>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</si>
  <si>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</si>
  <si>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</si>
  <si>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</si>
  <si>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</si>
  <si>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</si>
  <si>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</si>
  <si>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</si>
  <si>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</si>
  <si>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</si>
  <si>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</si>
  <si>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</si>
  <si>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</si>
  <si>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</si>
  <si>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</si>
  <si>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</si>
  <si>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</si>
  <si>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</si>
  <si>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</si>
  <si>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</si>
  <si>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</si>
  <si>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</si>
  <si>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</si>
  <si>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</si>
  <si>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</si>
  <si>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</si>
  <si>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</si>
  <si>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</si>
  <si>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</si>
  <si>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</si>
  <si>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</si>
  <si>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</si>
  <si>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</si>
  <si>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</si>
  <si>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</si>
  <si>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</si>
  <si>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</si>
  <si>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</si>
  <si>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</si>
  <si>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</si>
  <si>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</si>
  <si>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</si>
  <si>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</si>
  <si>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</si>
  <si>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</si>
  <si>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</si>
  <si>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</si>
  <si>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</si>
  <si>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</si>
  <si>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</si>
  <si>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</si>
  <si>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</si>
  <si>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</si>
  <si>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</si>
  <si>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</si>
  <si>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</si>
  <si>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</si>
  <si>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</si>
  <si>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</si>
  <si>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</si>
  <si>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</si>
  <si>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</si>
  <si>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</si>
  <si>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</si>
  <si>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</si>
  <si>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</si>
  <si>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</si>
  <si>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</si>
  <si>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</si>
  <si>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</si>
  <si>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</si>
  <si>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</si>
  <si>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</si>
  <si>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</si>
  <si>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</si>
  <si>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</si>
  <si>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</si>
  <si>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</si>
  <si>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</si>
  <si>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</si>
  <si>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</si>
  <si>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</si>
  <si>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</si>
  <si>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</si>
  <si>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</si>
  <si>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</si>
  <si>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</si>
  <si>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</si>
  <si>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</si>
  <si>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</si>
  <si>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</si>
  <si>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</si>
  <si>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</si>
  <si>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</si>
  <si>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</si>
  <si>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</si>
  <si>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</si>
  <si>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</si>
  <si>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</si>
  <si>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</si>
  <si>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</si>
  <si>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</si>
  <si>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</si>
  <si>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</si>
  <si>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</si>
  <si>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</si>
  <si>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</si>
  <si>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</si>
  <si>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</si>
  <si>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</si>
  <si>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</si>
  <si>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</si>
  <si>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</si>
  <si>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</si>
  <si>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</si>
  <si>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</si>
  <si>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</si>
  <si>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</si>
  <si>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</si>
  <si>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</si>
  <si>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</si>
  <si>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</si>
  <si>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</si>
  <si>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</si>
  <si>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</si>
  <si>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</si>
  <si>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</si>
  <si>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</si>
  <si>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</si>
  <si>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</si>
  <si>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</si>
  <si>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</si>
  <si>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</si>
  <si>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</si>
  <si>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</si>
  <si>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</si>
  <si>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</si>
  <si>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</si>
  <si>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</si>
  <si>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</si>
  <si>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</si>
  <si>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</si>
  <si>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</si>
  <si>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</si>
  <si>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</si>
  <si>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</si>
  <si>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</si>
  <si>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</si>
  <si>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</si>
  <si>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</si>
  <si>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</si>
  <si>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</si>
  <si>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</si>
  <si>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</si>
  <si>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</si>
  <si>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</si>
  <si>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</si>
  <si>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</si>
  <si>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</si>
  <si>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</si>
  <si>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</si>
  <si>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</si>
  <si>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</si>
  <si>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</si>
  <si>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</si>
  <si>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</si>
  <si>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</si>
  <si>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</si>
  <si>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</si>
  <si>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</si>
  <si>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</si>
  <si>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</si>
  <si>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</si>
  <si>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</si>
  <si>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</si>
  <si>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</si>
  <si>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</si>
  <si>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</si>
  <si>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</si>
  <si>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</si>
  <si>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</si>
  <si>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</si>
  <si>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</si>
  <si>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</si>
  <si>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</si>
  <si>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</si>
  <si>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</si>
  <si>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</si>
  <si>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</si>
  <si>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</si>
  <si>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</si>
  <si>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</si>
  <si>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</si>
  <si>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</si>
  <si>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</si>
  <si>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</si>
  <si>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</si>
  <si>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</si>
  <si>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</si>
  <si>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</si>
  <si>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</si>
  <si>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</si>
  <si>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</si>
  <si>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</si>
  <si>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</si>
  <si>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</si>
  <si>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</si>
  <si>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</si>
  <si>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</si>
  <si>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</si>
  <si>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</si>
  <si>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</si>
  <si>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</si>
  <si>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</si>
  <si>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</si>
  <si>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</si>
  <si>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</si>
  <si>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</si>
  <si>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</si>
  <si>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</si>
  <si>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</si>
  <si>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</si>
  <si>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</si>
  <si>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</si>
  <si>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</si>
  <si>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</si>
  <si>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</si>
  <si>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</si>
  <si>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</si>
  <si>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</si>
  <si>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</si>
  <si>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</si>
  <si>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</si>
  <si>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</si>
  <si>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</si>
  <si>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</si>
  <si>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</si>
  <si>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</si>
  <si>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</si>
  <si>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</si>
  <si>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</si>
  <si>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</si>
  <si>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</si>
  <si>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</si>
  <si>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</si>
  <si>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</si>
  <si>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</si>
  <si>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</si>
  <si>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</si>
  <si>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</si>
  <si>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</si>
  <si>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</si>
  <si>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</si>
  <si>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</si>
  <si>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</si>
  <si>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</si>
  <si>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</si>
  <si>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</si>
  <si>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</si>
  <si>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</si>
  <si>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</si>
  <si>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</si>
  <si>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</si>
  <si>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</si>
  <si>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</si>
  <si>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</si>
  <si>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</si>
  <si>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</si>
  <si>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</si>
  <si>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</si>
  <si>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</si>
  <si>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</si>
  <si>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</si>
  <si>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</si>
  <si>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</si>
  <si>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</si>
  <si>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</si>
  <si>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</si>
  <si>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</si>
  <si>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</si>
  <si>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</si>
  <si>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</si>
  <si>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</si>
  <si>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</si>
  <si>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</si>
  <si>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</si>
  <si>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</si>
  <si>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</si>
  <si>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</si>
  <si>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</si>
  <si>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</si>
  <si>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</si>
  <si>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</si>
  <si>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</si>
  <si>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</si>
  <si>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</si>
  <si>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</si>
  <si>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</si>
  <si>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</si>
  <si>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</si>
  <si>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</si>
  <si>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</si>
  <si>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</si>
  <si>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</si>
  <si>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</si>
  <si>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</si>
  <si>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</si>
  <si>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</si>
  <si>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</si>
  <si>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</si>
  <si>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</si>
  <si>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</si>
  <si>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</si>
  <si>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</si>
  <si>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</si>
  <si>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</si>
  <si>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</si>
  <si>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</si>
  <si>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</si>
  <si>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</si>
  <si>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</si>
  <si>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</si>
  <si>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</si>
  <si>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</si>
  <si>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</si>
  <si>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</si>
  <si>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</si>
  <si>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</si>
  <si>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</si>
  <si>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</si>
  <si>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</si>
  <si>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</si>
  <si>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</si>
  <si>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</si>
  <si>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</si>
  <si>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</si>
  <si>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</si>
  <si>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</si>
  <si>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</si>
  <si>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</si>
  <si>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</si>
  <si>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</si>
  <si>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</si>
  <si>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</si>
  <si>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</si>
  <si>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</si>
  <si>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</si>
  <si>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</si>
  <si>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</si>
  <si>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</si>
  <si>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</si>
  <si>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</si>
  <si>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</si>
  <si>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</si>
  <si>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</si>
  <si>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</si>
  <si>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</si>
  <si>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</si>
  <si>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</si>
  <si>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</si>
  <si>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</si>
  <si>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</si>
  <si>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</si>
  <si>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</si>
  <si>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</si>
  <si>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</si>
  <si>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</si>
  <si>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</si>
  <si>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</si>
  <si>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</si>
  <si>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</si>
  <si>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</si>
  <si>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</si>
  <si>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</si>
  <si>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</si>
  <si>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</si>
  <si>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</si>
  <si>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</si>
  <si>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</si>
  <si>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</si>
  <si>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</si>
  <si>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</si>
  <si>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</si>
  <si>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</si>
  <si>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</si>
  <si>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</si>
  <si>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</si>
  <si>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</si>
  <si>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</si>
  <si>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</si>
  <si>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</si>
  <si>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</si>
  <si>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</si>
  <si>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</si>
  <si>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</si>
  <si>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</si>
  <si>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</si>
  <si>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</si>
  <si>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</si>
  <si>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</si>
  <si>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</si>
  <si>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</si>
  <si>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</si>
  <si>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</si>
  <si>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</si>
  <si>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</si>
  <si>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</si>
  <si>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</si>
  <si>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</si>
  <si>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</si>
  <si>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</si>
  <si>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</si>
  <si>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</si>
  <si>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</si>
  <si>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</si>
  <si>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</si>
  <si>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</si>
  <si>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</si>
  <si>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</si>
  <si>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</si>
  <si>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</si>
  <si>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</si>
  <si>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</si>
  <si>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</si>
  <si>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</si>
  <si>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</si>
  <si>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</si>
  <si>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</si>
  <si>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</si>
  <si>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</si>
  <si>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</si>
  <si>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</si>
  <si>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</si>
  <si>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</si>
  <si>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</si>
  <si>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</si>
  <si>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</si>
  <si>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</si>
  <si>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</si>
  <si>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</si>
  <si>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</si>
  <si>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</si>
  <si>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</si>
  <si>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</si>
  <si>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</si>
  <si>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</si>
  <si>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</si>
  <si>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</si>
  <si>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</si>
  <si>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</si>
  <si>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</si>
  <si>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</si>
  <si>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</si>
  <si>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</si>
  <si>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</si>
  <si>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</si>
  <si>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</si>
  <si>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</si>
  <si>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</si>
  <si>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</si>
  <si>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</si>
  <si>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</si>
  <si>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</si>
  <si>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</si>
  <si>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</si>
  <si>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</si>
  <si>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</si>
  <si>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</si>
  <si>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</si>
  <si>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</si>
  <si>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</si>
  <si>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</si>
  <si>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</si>
  <si>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</si>
  <si>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</si>
  <si>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</si>
  <si>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</si>
  <si>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</si>
  <si>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</si>
  <si>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</si>
  <si>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</si>
  <si>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</si>
  <si>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</si>
  <si>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</si>
  <si>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</si>
  <si>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</si>
  <si>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</si>
  <si>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</si>
  <si>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</si>
  <si>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</si>
  <si>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</si>
  <si>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</si>
  <si>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</si>
  <si>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</si>
  <si>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</si>
  <si>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</si>
  <si>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</si>
  <si>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</si>
  <si>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</si>
  <si>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</si>
  <si>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</si>
  <si>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</si>
  <si>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</si>
  <si>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</si>
  <si>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</si>
  <si>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</si>
  <si>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</si>
  <si>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</si>
  <si>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</si>
  <si>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</si>
  <si>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</si>
  <si>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</si>
  <si>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</si>
  <si>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</si>
  <si>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</si>
  <si>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</si>
  <si>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</si>
  <si>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</si>
  <si>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</si>
  <si>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</si>
  <si>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</si>
  <si>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</si>
  <si>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</si>
  <si>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</si>
  <si>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</si>
  <si>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</si>
  <si>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</si>
  <si>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</si>
  <si>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</si>
  <si>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</si>
  <si>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</si>
  <si>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</si>
  <si>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</si>
  <si>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</si>
  <si>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</si>
  <si>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</si>
  <si>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</si>
  <si>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</si>
  <si>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</si>
  <si>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</si>
  <si>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</si>
  <si>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</si>
  <si>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</si>
  <si>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</si>
  <si>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</si>
  <si>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</si>
  <si>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</si>
  <si>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</si>
  <si>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</si>
  <si>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</si>
  <si>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</si>
  <si>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</si>
  <si>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</si>
  <si>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</si>
  <si>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</si>
  <si>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</si>
  <si>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</si>
  <si>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</si>
  <si>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</si>
  <si>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</si>
  <si>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</si>
  <si>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</si>
  <si>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</si>
  <si>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</si>
  <si>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</si>
  <si>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</si>
  <si>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</si>
  <si>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</si>
  <si>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</si>
  <si>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</si>
  <si>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</si>
  <si>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</si>
  <si>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</si>
  <si>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</si>
  <si>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</si>
  <si>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</si>
  <si>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</si>
  <si>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</si>
  <si>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</si>
  <si>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</si>
  <si>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</si>
  <si>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</si>
  <si>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</si>
  <si>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</si>
  <si>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</si>
  <si>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</si>
  <si>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</si>
  <si>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</si>
  <si>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</si>
  <si>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</si>
  <si>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</si>
  <si>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</si>
  <si>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</si>
  <si>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</si>
  <si>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</si>
  <si>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</si>
  <si>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</si>
  <si>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</si>
  <si>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</si>
  <si>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</si>
  <si>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</si>
  <si>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</si>
  <si>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</si>
  <si>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</si>
  <si>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</si>
  <si>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</si>
  <si>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</si>
  <si>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</si>
  <si>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</si>
  <si>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</si>
  <si>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</si>
  <si>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</si>
  <si>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</si>
  <si>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</si>
  <si>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</si>
  <si>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</si>
  <si>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</si>
  <si>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</si>
  <si>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</si>
  <si>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</si>
  <si>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</si>
  <si>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</si>
  <si>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</si>
  <si>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</si>
  <si>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</si>
  <si>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</si>
  <si>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</si>
  <si>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</si>
  <si>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</si>
  <si>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</si>
  <si>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</si>
  <si>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</si>
  <si>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</si>
  <si>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</si>
  <si>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</si>
  <si>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</si>
  <si>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</si>
  <si>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</si>
  <si>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</si>
  <si>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</si>
  <si>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</si>
  <si>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</si>
  <si>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</si>
  <si>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</si>
  <si>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</si>
  <si>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</si>
  <si>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</si>
  <si>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</si>
  <si>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</si>
  <si>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</si>
  <si>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</si>
  <si>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</si>
  <si>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</si>
  <si>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</si>
  <si>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</si>
  <si>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</si>
  <si>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</si>
  <si>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</si>
  <si>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</si>
  <si>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</si>
  <si>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</si>
  <si>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</si>
  <si>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</si>
  <si>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</si>
  <si>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</si>
  <si>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</si>
  <si>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</si>
  <si>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</si>
  <si>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</si>
  <si>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</si>
  <si>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</si>
  <si>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</si>
  <si>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</si>
  <si>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</si>
  <si>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</si>
  <si>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</si>
  <si>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</si>
  <si>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</si>
  <si>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</si>
  <si>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</si>
  <si>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</si>
  <si>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</si>
  <si>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</si>
  <si>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</si>
  <si>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</si>
  <si>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</si>
  <si>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</si>
  <si>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</si>
  <si>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</si>
  <si>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</si>
  <si>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</si>
  <si>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</si>
  <si>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</si>
  <si>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</si>
  <si>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</si>
  <si>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</si>
  <si>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</si>
  <si>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</si>
  <si>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</si>
  <si>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</si>
  <si>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</si>
  <si>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</si>
  <si>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</si>
  <si>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</si>
  <si>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</si>
  <si>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</si>
  <si>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</si>
  <si>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</si>
  <si>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</si>
  <si>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</si>
  <si>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</si>
  <si>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</si>
  <si>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</si>
  <si>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</si>
  <si>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</si>
  <si>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</si>
  <si>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</si>
  <si>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</si>
  <si>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</si>
  <si>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</si>
  <si>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</si>
  <si>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</si>
  <si>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</si>
  <si>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</si>
  <si>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</si>
  <si>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</si>
  <si>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</si>
  <si>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</si>
  <si>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</si>
  <si>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</si>
  <si>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</si>
  <si>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</si>
  <si>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</si>
  <si>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</si>
  <si>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</si>
  <si>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</si>
  <si>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</si>
  <si>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</si>
  <si>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</si>
  <si>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</si>
  <si>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</si>
  <si>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</si>
  <si>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</si>
  <si>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</si>
  <si>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</si>
  <si>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</si>
  <si>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</si>
  <si>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</si>
  <si>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</si>
  <si>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</si>
  <si>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</si>
  <si>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</si>
  <si>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</si>
  <si>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</si>
  <si>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</si>
  <si>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</si>
  <si>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</si>
  <si>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</si>
  <si>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</si>
  <si>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</si>
  <si>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</si>
  <si>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</si>
  <si>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</si>
  <si>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</si>
  <si>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</si>
  <si>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</si>
  <si>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</si>
  <si>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</si>
  <si>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</si>
  <si>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</si>
  <si>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</si>
  <si>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</si>
  <si>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</si>
  <si>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</si>
  <si>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</si>
  <si>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</si>
  <si>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</si>
  <si>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</si>
  <si>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</si>
  <si>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</si>
  <si>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</si>
  <si>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</si>
  <si>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</si>
  <si>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</si>
  <si>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</si>
  <si>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</si>
  <si>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</si>
  <si>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</si>
  <si>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</si>
  <si>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</si>
  <si>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</si>
  <si>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</si>
  <si>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</si>
  <si>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</si>
  <si>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</si>
  <si>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</si>
  <si>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</si>
  <si>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</si>
  <si>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</si>
  <si>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</si>
  <si>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</si>
  <si>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</si>
  <si>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</si>
  <si>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</si>
  <si>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</si>
  <si>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</si>
  <si>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</si>
  <si>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</si>
  <si>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</si>
  <si>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</si>
  <si>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</si>
  <si>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</si>
  <si>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</si>
  <si>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</si>
  <si>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</si>
  <si>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</si>
  <si>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</si>
  <si>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</si>
  <si>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</si>
  <si>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</si>
  <si>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</si>
  <si>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</si>
  <si>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</si>
  <si>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</si>
  <si>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</si>
  <si>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</si>
  <si>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</si>
  <si>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</si>
  <si>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</si>
  <si>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</si>
  <si>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</si>
  <si>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</si>
  <si>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</si>
  <si>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</si>
  <si>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</si>
  <si>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</si>
  <si>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</si>
  <si>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</si>
  <si>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</si>
  <si>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</si>
  <si>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</si>
  <si>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</si>
  <si>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</si>
  <si>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</si>
  <si>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</si>
  <si>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</si>
  <si>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</si>
  <si>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</si>
  <si>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</si>
  <si>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</si>
  <si>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</si>
  <si>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</si>
  <si>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</si>
  <si>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</si>
  <si>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</si>
  <si>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</si>
  <si>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</si>
  <si>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</si>
  <si>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</si>
  <si>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</si>
  <si>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</si>
  <si>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</si>
  <si>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</si>
  <si>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</si>
  <si>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</si>
  <si>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</si>
  <si>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</si>
  <si>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</si>
  <si>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</si>
  <si>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</si>
  <si>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</si>
  <si>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</si>
  <si>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</si>
  <si>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</si>
  <si>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</si>
  <si>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</si>
  <si>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</si>
  <si>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</si>
  <si>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</si>
  <si>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</si>
  <si>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</si>
  <si>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</si>
  <si>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</si>
  <si>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</si>
  <si>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</si>
  <si>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</si>
  <si>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</si>
  <si>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</si>
  <si>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</si>
  <si>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</si>
  <si>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</si>
  <si>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</si>
  <si>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</si>
  <si>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</si>
  <si>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</si>
  <si>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</si>
  <si>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</si>
  <si>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</si>
  <si>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</si>
  <si>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</si>
  <si>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</si>
  <si>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</si>
  <si>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</si>
  <si>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</si>
  <si>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</si>
  <si>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</si>
  <si>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</si>
  <si>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</si>
  <si>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</si>
  <si>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</si>
  <si>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</si>
  <si>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</si>
  <si>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</si>
  <si>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</si>
  <si>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</si>
  <si>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</si>
  <si>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</si>
  <si>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</si>
  <si>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</si>
  <si>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</si>
  <si>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</si>
  <si>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</si>
  <si>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</si>
  <si>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</si>
  <si>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</si>
  <si>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</si>
  <si>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</si>
  <si>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</si>
  <si>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</si>
  <si>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</si>
  <si>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</si>
  <si>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</si>
  <si>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</si>
  <si>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</si>
  <si>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</si>
  <si>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</si>
  <si>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</si>
  <si>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</si>
  <si>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</si>
  <si>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</si>
  <si>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</si>
  <si>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</si>
  <si>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</si>
  <si>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</si>
  <si>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</si>
  <si>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</si>
  <si>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</si>
  <si>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</si>
  <si>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</si>
  <si>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</si>
  <si>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</si>
  <si>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</si>
  <si>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</si>
  <si>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</si>
  <si>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</si>
  <si>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</si>
  <si>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</si>
  <si>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</si>
  <si>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</si>
  <si>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</si>
  <si>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</si>
  <si>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</si>
  <si>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</si>
  <si>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</si>
  <si>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</si>
  <si>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</si>
  <si>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</si>
  <si>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</si>
  <si>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</si>
  <si>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</si>
  <si>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</si>
  <si>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</si>
  <si>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</si>
  <si>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</si>
  <si>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</si>
  <si>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</si>
  <si>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</si>
  <si>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</si>
  <si>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</si>
  <si>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</si>
  <si>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</si>
  <si>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</si>
  <si>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</si>
  <si>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</si>
  <si>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</si>
  <si>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</si>
  <si>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</si>
  <si>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</si>
  <si>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</si>
  <si>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</si>
  <si>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</si>
  <si>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</si>
  <si>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</si>
  <si>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</si>
  <si>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</si>
  <si>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</si>
  <si>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</si>
  <si>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</si>
  <si>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</si>
  <si>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</si>
  <si>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</si>
  <si>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</si>
  <si>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</si>
  <si>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</si>
  <si>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</si>
  <si>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</si>
  <si>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</si>
  <si>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</si>
  <si>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</si>
  <si>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</si>
  <si>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</si>
  <si>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</si>
  <si>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</si>
  <si>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</si>
  <si>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</si>
  <si>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</si>
  <si>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</si>
  <si>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</si>
  <si>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</si>
  <si>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</si>
  <si>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</si>
  <si>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</si>
  <si>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</si>
  <si>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</si>
  <si>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</si>
  <si>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</si>
  <si>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</si>
  <si>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</si>
  <si>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</si>
  <si>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</si>
  <si>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</si>
  <si>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</si>
  <si>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</si>
  <si>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</si>
  <si>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</si>
  <si>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</si>
  <si>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</si>
  <si>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</si>
  <si>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</si>
  <si>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</si>
  <si>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</si>
  <si>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</si>
  <si>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</si>
  <si>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</si>
  <si>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</si>
  <si>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</si>
  <si>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</si>
  <si>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</si>
  <si>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</si>
  <si>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</si>
  <si>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</si>
  <si>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</si>
  <si>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</si>
  <si>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</si>
  <si>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</si>
  <si>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</si>
  <si>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</si>
  <si>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</si>
  <si>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</si>
  <si>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</si>
  <si>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</si>
  <si>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</si>
  <si>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</si>
  <si>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</si>
  <si>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</si>
  <si>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</si>
  <si>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</si>
  <si>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</si>
  <si>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</si>
  <si>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</si>
  <si>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</si>
  <si>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</si>
  <si>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</si>
  <si>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</si>
  <si>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</si>
  <si>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</si>
  <si>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</si>
  <si>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</si>
  <si>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</si>
  <si>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</si>
  <si>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</si>
  <si>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</si>
  <si>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</si>
  <si>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</si>
  <si>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</si>
  <si>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</si>
  <si>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</si>
  <si>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</si>
  <si>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</si>
  <si>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</si>
  <si>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</si>
  <si>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</si>
  <si>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</si>
  <si>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</si>
  <si>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</si>
  <si>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</si>
  <si>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</si>
  <si>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</si>
  <si>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</si>
  <si>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</si>
  <si>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</si>
  <si>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</si>
  <si>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</si>
  <si>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</si>
  <si>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</si>
  <si>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</si>
  <si>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</si>
  <si>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</si>
  <si>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</si>
  <si>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</si>
  <si>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</si>
  <si>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</si>
  <si>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</si>
  <si>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</si>
  <si>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</si>
  <si>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</si>
  <si>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</si>
  <si>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</si>
  <si>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</si>
  <si>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</si>
  <si>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</si>
  <si>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</si>
  <si>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</si>
  <si>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</si>
  <si>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</si>
  <si>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</si>
  <si>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</si>
  <si>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</si>
  <si>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</si>
  <si>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</si>
  <si>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</si>
  <si>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</si>
  <si>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</si>
  <si>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</si>
  <si>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</si>
  <si>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</si>
  <si>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</si>
  <si>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</si>
  <si>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</si>
  <si>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</si>
  <si>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</si>
  <si>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</si>
  <si>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</si>
  <si>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</si>
  <si>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</si>
  <si>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</si>
  <si>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</si>
  <si>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</si>
  <si>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</si>
  <si>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</si>
  <si>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</si>
  <si>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</si>
  <si>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</si>
  <si>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</si>
  <si>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</si>
  <si>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</si>
  <si>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</si>
  <si>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</si>
  <si>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</si>
  <si>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</si>
  <si>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</si>
  <si>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</si>
  <si>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</si>
  <si>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</si>
  <si>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</si>
  <si>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</si>
  <si>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</si>
  <si>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</si>
  <si>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</si>
  <si>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</si>
  <si>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</si>
  <si>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</si>
  <si>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</si>
  <si>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</si>
  <si>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</si>
  <si>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</si>
  <si>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</si>
  <si>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</si>
  <si>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</si>
  <si>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</si>
  <si>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</si>
  <si>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</si>
  <si>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</si>
  <si>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</si>
  <si>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</si>
  <si>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</si>
  <si>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</si>
  <si>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</si>
  <si>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</si>
  <si>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</si>
  <si>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</si>
  <si>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</si>
  <si>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</si>
  <si>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</si>
  <si>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</si>
  <si>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</si>
  <si>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</si>
  <si>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</si>
  <si>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</si>
  <si>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</si>
  <si>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</si>
  <si>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</si>
  <si>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</si>
  <si>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</si>
  <si>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</si>
  <si>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</si>
  <si>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</si>
  <si>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</si>
  <si>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</si>
  <si>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</si>
  <si>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</si>
  <si>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</si>
  <si>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</si>
  <si>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</si>
  <si>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</si>
  <si>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</si>
  <si>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</si>
  <si>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</si>
  <si>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</si>
  <si>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</si>
  <si>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</si>
  <si>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</si>
  <si>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</si>
  <si>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</si>
  <si>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</si>
  <si>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</si>
  <si>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</si>
  <si>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</si>
  <si>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</si>
  <si>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</si>
  <si>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</si>
  <si>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</si>
  <si>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</si>
  <si>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</si>
  <si>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</si>
  <si>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</si>
  <si>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</si>
  <si>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</si>
  <si>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</si>
  <si>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</si>
  <si>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</si>
  <si>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</si>
  <si>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</si>
  <si>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</si>
  <si>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</si>
  <si>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</si>
  <si>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</si>
  <si>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</si>
  <si>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</si>
  <si>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</si>
  <si>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</si>
  <si>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</si>
  <si>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</si>
  <si>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</si>
  <si>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</si>
  <si>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</si>
  <si>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</si>
  <si>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</si>
  <si>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</si>
  <si>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</si>
  <si>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</si>
  <si>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</si>
  <si>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</si>
  <si>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</si>
  <si>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</si>
  <si>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</si>
  <si>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</si>
  <si>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</si>
  <si>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</si>
  <si>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</si>
  <si>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</si>
  <si>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</si>
  <si>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</si>
  <si>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</si>
  <si>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</si>
  <si>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</si>
  <si>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</si>
  <si>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</si>
  <si>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</si>
  <si>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</si>
  <si>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</si>
  <si>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</si>
  <si>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</si>
  <si>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</si>
  <si>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</si>
  <si>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</si>
  <si>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</si>
  <si>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</si>
  <si>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</si>
  <si>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</si>
  <si>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</si>
  <si>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</si>
  <si>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</si>
  <si>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</si>
  <si>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</si>
  <si>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</si>
  <si>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</si>
  <si>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</si>
  <si>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</si>
  <si>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</si>
  <si>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</si>
  <si>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</si>
  <si>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</si>
  <si>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</si>
  <si>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</si>
  <si>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</si>
  <si>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</si>
  <si>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</si>
  <si>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</si>
  <si>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</si>
  <si>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</si>
  <si>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</si>
  <si>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</si>
  <si>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</si>
  <si>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</si>
  <si>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</si>
  <si>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</si>
  <si>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</si>
  <si>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</si>
  <si>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</si>
  <si>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</si>
  <si>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</si>
  <si>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</si>
  <si>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</si>
  <si>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</si>
  <si>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</si>
  <si>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</si>
  <si>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</si>
  <si>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</si>
  <si>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</si>
  <si>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</si>
  <si>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</si>
  <si>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</si>
  <si>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</si>
  <si>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</si>
  <si>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</si>
  <si>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</si>
  <si>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</si>
  <si>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</si>
  <si>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</si>
  <si>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</si>
  <si>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</si>
  <si>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</si>
  <si>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</si>
  <si>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</si>
  <si>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</si>
  <si>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</si>
  <si>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</si>
  <si>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</si>
  <si>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</si>
  <si>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</si>
  <si>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</si>
  <si>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</si>
  <si>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</si>
  <si>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</si>
  <si>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</si>
  <si>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</si>
  <si>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</si>
  <si>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</si>
  <si>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</si>
  <si>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</si>
  <si>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</si>
  <si>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</si>
  <si>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</si>
  <si>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</si>
  <si>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</si>
  <si>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</si>
  <si>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</si>
  <si>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</si>
  <si>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</si>
  <si>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</si>
  <si>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</si>
  <si>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</si>
  <si>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</si>
  <si>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</si>
  <si>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</si>
  <si>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</si>
  <si>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</si>
  <si>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</si>
  <si>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</si>
  <si>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</si>
  <si>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</si>
  <si>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</si>
  <si>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</si>
  <si>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</si>
  <si>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</si>
  <si>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</si>
  <si>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</si>
  <si>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</si>
  <si>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</si>
  <si>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</si>
  <si>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</si>
  <si>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</si>
  <si>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</si>
  <si>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</si>
  <si>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</si>
  <si>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</si>
  <si>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</si>
  <si>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</si>
  <si>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</si>
  <si>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</si>
  <si>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</si>
  <si>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</si>
  <si>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</si>
  <si>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</si>
  <si>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</si>
  <si>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</si>
  <si>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</si>
  <si>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</si>
  <si>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</si>
  <si>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</si>
  <si>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</si>
  <si>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</si>
  <si>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</si>
  <si>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</si>
  <si>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</si>
  <si>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</si>
  <si>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</si>
  <si>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</si>
  <si>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</si>
  <si>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</si>
  <si>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</si>
  <si>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</si>
  <si>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</si>
  <si>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</si>
  <si>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</si>
  <si>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</si>
  <si>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</si>
  <si>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</si>
  <si>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</si>
  <si>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</si>
  <si>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</si>
  <si>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</si>
  <si>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</si>
  <si>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</si>
  <si>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</si>
  <si>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</si>
  <si>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</si>
  <si>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</si>
  <si>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</si>
  <si>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</si>
  <si>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</si>
  <si>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</si>
  <si>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</si>
  <si>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</si>
  <si>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</si>
  <si>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</si>
  <si>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</si>
  <si>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</si>
  <si>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</si>
  <si>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</si>
  <si>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</si>
  <si>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</si>
  <si>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</si>
  <si>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</si>
  <si>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</si>
  <si>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</si>
  <si>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</si>
  <si>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</si>
  <si>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</si>
  <si>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</si>
  <si>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</si>
  <si>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</si>
  <si>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</si>
  <si>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</si>
  <si>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</si>
  <si>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</si>
  <si>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</si>
  <si>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</si>
  <si>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</si>
  <si>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</si>
  <si>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</si>
  <si>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</si>
  <si>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</si>
  <si>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</si>
  <si>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</si>
  <si>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</si>
  <si>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</si>
  <si>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</si>
  <si>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</si>
  <si>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</si>
  <si>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</si>
  <si>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</si>
  <si>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</si>
  <si>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</si>
  <si>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</si>
  <si>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</si>
  <si>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</si>
  <si>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</si>
  <si>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</si>
  <si>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</si>
  <si>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</si>
  <si>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</si>
  <si>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</si>
  <si>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</si>
  <si>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</si>
  <si>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</si>
  <si>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</si>
  <si>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</si>
  <si>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</si>
  <si>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</si>
  <si>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</si>
  <si>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</si>
  <si>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</si>
  <si>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</si>
  <si>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</si>
  <si>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</si>
  <si>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</si>
  <si>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</si>
  <si>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</si>
  <si>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</si>
  <si>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</si>
  <si>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</si>
  <si>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</si>
  <si>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</si>
  <si>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</si>
  <si>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</si>
  <si>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</si>
  <si>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</si>
  <si>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</si>
  <si>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</si>
  <si>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</si>
  <si>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</si>
  <si>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</si>
  <si>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</si>
  <si>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</si>
  <si>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</si>
  <si>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</si>
  <si>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</si>
  <si>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</si>
  <si>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</si>
  <si>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</si>
  <si>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</si>
  <si>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</si>
  <si>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</si>
  <si>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</si>
  <si>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</si>
  <si>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</si>
  <si>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</si>
  <si>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</si>
  <si>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</si>
  <si>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</si>
  <si>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</si>
  <si>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</si>
  <si>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</si>
  <si>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</si>
  <si>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</si>
  <si>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</si>
  <si>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</si>
  <si>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</si>
  <si>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</si>
  <si>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</si>
  <si>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</si>
  <si>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</si>
  <si>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</si>
  <si>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</si>
  <si>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</si>
  <si>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</si>
  <si>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</si>
  <si>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</si>
  <si>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</si>
  <si>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</si>
  <si>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</si>
  <si>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</si>
  <si>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</si>
  <si>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</si>
  <si>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</si>
  <si>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</si>
  <si>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</si>
  <si>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</si>
  <si>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</si>
  <si>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</si>
  <si>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</si>
  <si>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</si>
  <si>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</si>
  <si>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</si>
  <si>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</si>
  <si>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</si>
  <si>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</si>
  <si>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</si>
  <si>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</si>
  <si>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</si>
  <si>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</si>
  <si>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</si>
  <si>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</si>
  <si>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</si>
  <si>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</si>
  <si>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</si>
  <si>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</si>
  <si>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</si>
  <si>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</si>
  <si>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</si>
  <si>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</si>
  <si>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</si>
  <si>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</si>
  <si>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</si>
  <si>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</si>
  <si>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</si>
  <si>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</si>
  <si>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</si>
  <si>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</si>
  <si>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</si>
  <si>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</si>
  <si>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</si>
  <si>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</si>
  <si>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</si>
  <si>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</si>
  <si>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</si>
  <si>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</si>
  <si>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</si>
  <si>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</si>
  <si>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</si>
  <si>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</si>
  <si>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</si>
  <si>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</si>
  <si>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</si>
  <si>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</si>
  <si>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</si>
  <si>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</si>
  <si>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</si>
  <si>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</si>
  <si>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</si>
  <si>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</si>
  <si>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</si>
  <si>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</si>
  <si>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</si>
  <si>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</si>
  <si>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</si>
  <si>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</si>
  <si>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</si>
  <si>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</si>
  <si>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</si>
  <si>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</si>
  <si>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</si>
  <si>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</si>
  <si>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</si>
  <si>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</si>
  <si>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</si>
  <si>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</si>
  <si>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</si>
  <si>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</si>
  <si>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</si>
  <si>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</si>
  <si>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</si>
  <si>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</si>
  <si>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</si>
  <si>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</si>
  <si>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</si>
  <si>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</si>
  <si>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</si>
  <si>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</si>
  <si>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</si>
  <si>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</si>
  <si>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</si>
  <si>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</si>
  <si>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</si>
  <si>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</si>
  <si>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</si>
  <si>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</si>
  <si>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</si>
  <si>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</si>
  <si>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</si>
  <si>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</si>
  <si>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</si>
  <si>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</si>
  <si>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</si>
  <si>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</si>
  <si>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</si>
  <si>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</si>
  <si>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</si>
  <si>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</si>
  <si>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</si>
  <si>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</si>
  <si>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</si>
  <si>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</si>
  <si>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</si>
  <si>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</si>
  <si>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</si>
  <si>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</si>
  <si>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</si>
  <si>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</si>
  <si>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</si>
  <si>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</si>
  <si>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</si>
  <si>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</si>
  <si>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</si>
  <si>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</si>
  <si>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</si>
  <si>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</si>
  <si>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</si>
  <si>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</si>
  <si>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</si>
  <si>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</si>
  <si>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</si>
  <si>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</si>
  <si>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</si>
  <si>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</si>
  <si>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</si>
  <si>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</si>
  <si>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</si>
  <si>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</si>
  <si>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</si>
  <si>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</si>
  <si>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</si>
  <si>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</si>
  <si>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</si>
  <si>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</si>
  <si>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</si>
  <si>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</si>
  <si>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</si>
  <si>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</si>
  <si>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</si>
  <si>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</si>
  <si>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</si>
  <si>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</si>
  <si>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</si>
  <si>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</si>
  <si>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</si>
  <si>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</si>
  <si>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</si>
  <si>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</si>
  <si>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</si>
  <si>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</si>
  <si>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</si>
  <si>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</si>
  <si>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</si>
  <si>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</si>
  <si>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</si>
  <si>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</si>
  <si>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</si>
  <si>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</si>
  <si>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</si>
  <si>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</si>
  <si>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</si>
  <si>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</si>
  <si>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</si>
  <si>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</si>
  <si>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</si>
  <si>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</si>
  <si>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</si>
  <si>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</si>
  <si>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</si>
  <si>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</si>
  <si>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</si>
  <si>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</si>
  <si>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</si>
  <si>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</si>
  <si>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</si>
  <si>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</si>
  <si>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</si>
  <si>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</si>
  <si>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</si>
  <si>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</si>
  <si>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</si>
  <si>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</si>
  <si>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</si>
  <si>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</si>
  <si>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</si>
  <si>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</si>
  <si>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</si>
  <si>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</si>
  <si>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</si>
  <si>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</si>
  <si>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</si>
  <si>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</si>
  <si>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</si>
  <si>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</si>
  <si>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</si>
  <si>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</si>
  <si>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</si>
  <si>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</si>
  <si>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</si>
  <si>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</si>
  <si>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</si>
  <si>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</si>
  <si>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</si>
  <si>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</si>
  <si>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</si>
  <si>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</si>
  <si>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</si>
  <si>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</si>
  <si>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</si>
  <si>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</si>
  <si>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</si>
  <si>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</si>
  <si>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</si>
  <si>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</si>
  <si>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</si>
  <si>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</si>
  <si>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</si>
  <si>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</si>
  <si>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</si>
  <si>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</si>
  <si>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</si>
  <si>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</si>
  <si>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</si>
  <si>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</si>
  <si>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</si>
  <si>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</si>
  <si>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</si>
  <si>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</si>
  <si>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</si>
  <si>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</si>
  <si>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</si>
  <si>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</si>
  <si>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</si>
  <si>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</si>
  <si>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</si>
  <si>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</si>
  <si>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</si>
  <si>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</si>
  <si>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</si>
  <si>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</si>
  <si>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</si>
  <si>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</si>
  <si>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</si>
  <si>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</si>
  <si>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</si>
  <si>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</si>
  <si>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</si>
  <si>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</si>
  <si>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</si>
  <si>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</si>
  <si>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</si>
  <si>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</si>
  <si>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</si>
  <si>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</si>
  <si>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</si>
  <si>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</si>
  <si>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</si>
  <si>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</si>
  <si>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</si>
  <si>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</si>
  <si>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</si>
  <si>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</si>
  <si>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</si>
  <si>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</si>
  <si>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</si>
  <si>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</si>
  <si>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</si>
  <si>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</si>
  <si>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</si>
  <si>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</si>
  <si>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</si>
  <si>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</si>
  <si>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</si>
  <si>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</si>
  <si>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</si>
  <si>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</si>
  <si>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</si>
  <si>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</si>
  <si>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</si>
  <si>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</si>
  <si>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</si>
  <si>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</si>
  <si>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</si>
  <si>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</si>
  <si>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</si>
  <si>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</si>
  <si>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</si>
  <si>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</si>
  <si>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</si>
  <si>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</si>
  <si>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</si>
  <si>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</si>
  <si>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</si>
  <si>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</si>
  <si>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</si>
  <si>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</si>
  <si>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</si>
  <si>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</si>
  <si>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</si>
  <si>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</si>
  <si>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</si>
  <si>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</si>
  <si>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</si>
  <si>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</si>
  <si>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</si>
  <si>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</si>
  <si>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</si>
  <si>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</si>
  <si>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</si>
  <si>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</si>
  <si>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</si>
  <si>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</si>
  <si>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</si>
  <si>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</si>
  <si>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</si>
  <si>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</si>
  <si>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</si>
  <si>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</si>
  <si>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</si>
  <si>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</si>
  <si>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</si>
  <si>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</si>
  <si>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</si>
  <si>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</si>
  <si>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</si>
  <si>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</si>
  <si>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</si>
  <si>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</si>
  <si>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</si>
  <si>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</si>
  <si>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</si>
  <si>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</si>
  <si>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</si>
  <si>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</si>
  <si>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</si>
  <si>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</si>
  <si>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</si>
  <si>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</si>
  <si>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</si>
  <si>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</si>
  <si>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</si>
  <si>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</si>
  <si>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</si>
  <si>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</si>
  <si>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</si>
  <si>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</si>
  <si>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</si>
  <si>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</si>
  <si>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</si>
  <si>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</si>
  <si>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</si>
  <si>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</si>
  <si>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</si>
  <si>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</si>
  <si>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</si>
  <si>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</si>
  <si>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</si>
  <si>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</si>
  <si>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</si>
  <si>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</si>
  <si>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</si>
  <si>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</si>
  <si>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</si>
  <si>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</si>
  <si>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</si>
  <si>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</si>
  <si>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</si>
  <si>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</si>
  <si>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</si>
  <si>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</si>
  <si>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</si>
  <si>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</si>
  <si>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</si>
  <si>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</si>
  <si>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</si>
  <si>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</si>
  <si>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</si>
  <si>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</si>
  <si>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</si>
  <si>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</si>
  <si>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</si>
  <si>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</si>
  <si>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</si>
  <si>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</si>
  <si>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</si>
  <si>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</si>
  <si>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</si>
  <si>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</si>
  <si>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</si>
  <si>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</si>
  <si>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</si>
  <si>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</si>
  <si>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</si>
  <si>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</si>
  <si>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</si>
  <si>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</si>
  <si>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</si>
  <si>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</si>
  <si>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</si>
  <si>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</si>
  <si>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</si>
  <si>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</si>
  <si>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</si>
  <si>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</si>
  <si>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</si>
  <si>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</si>
  <si>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</si>
  <si>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</si>
  <si>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</si>
  <si>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</si>
  <si>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</si>
  <si>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</si>
  <si>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</si>
  <si>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</si>
  <si>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</si>
  <si>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</si>
  <si>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</si>
  <si>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</si>
  <si>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</si>
  <si>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</si>
  <si>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</si>
  <si>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</si>
  <si>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</si>
  <si>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</si>
  <si>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</si>
  <si>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</si>
  <si>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</si>
  <si>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</si>
  <si>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</si>
  <si>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</si>
  <si>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</si>
  <si>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</si>
  <si>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</si>
  <si>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</si>
  <si>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</si>
  <si>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</si>
  <si>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</si>
  <si>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</si>
  <si>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</si>
  <si>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</si>
  <si>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</si>
  <si>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</si>
  <si>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</si>
  <si>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</si>
  <si>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</si>
  <si>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</si>
  <si>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</si>
  <si>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</si>
  <si>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</si>
  <si>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</si>
  <si>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</si>
  <si>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</si>
  <si>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</si>
  <si>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</si>
  <si>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</si>
  <si>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</si>
  <si>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</si>
  <si>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</si>
  <si>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</si>
  <si>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</si>
  <si>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</si>
  <si>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</si>
  <si>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</si>
  <si>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</si>
  <si>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</si>
  <si>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</si>
  <si>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</si>
  <si>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</si>
  <si>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</si>
  <si>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</si>
  <si>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</si>
  <si>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</si>
  <si>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</si>
  <si>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</si>
  <si>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</si>
  <si>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</si>
  <si>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</si>
  <si>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</si>
  <si>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</si>
  <si>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</si>
  <si>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</si>
  <si>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</si>
  <si>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</si>
  <si>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</si>
  <si>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</si>
  <si>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</si>
  <si>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</si>
  <si>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</si>
  <si>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</si>
  <si>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</si>
  <si>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</si>
  <si>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</si>
  <si>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</si>
  <si>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</si>
  <si>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</si>
  <si>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</si>
  <si>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</si>
  <si>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</si>
  <si>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</si>
  <si>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</si>
  <si>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</si>
  <si>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</si>
  <si>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</si>
  <si>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</si>
  <si>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</si>
  <si>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</si>
  <si>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</si>
  <si>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</si>
  <si>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</si>
  <si>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</si>
  <si>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</si>
  <si>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</si>
  <si>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</si>
  <si>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</si>
  <si>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</si>
  <si>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</si>
  <si>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</si>
  <si>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</si>
  <si>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</si>
  <si>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</si>
  <si>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</si>
  <si>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</si>
  <si>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</si>
  <si>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</si>
  <si>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</si>
  <si>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</si>
  <si>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</si>
  <si>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</si>
  <si>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</si>
  <si>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</si>
  <si>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</si>
  <si>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</si>
  <si>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</si>
  <si>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</si>
  <si>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</si>
  <si>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</si>
  <si>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</si>
  <si>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</si>
  <si>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</si>
  <si>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</si>
  <si>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</si>
  <si>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</si>
  <si>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</si>
  <si>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</si>
  <si>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</si>
  <si>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</si>
  <si>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</si>
  <si>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</si>
  <si>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</si>
  <si>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</si>
  <si>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</si>
  <si>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</si>
  <si>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</si>
  <si>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</si>
  <si>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</si>
  <si>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</si>
  <si>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</si>
  <si>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</si>
  <si>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</si>
  <si>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</si>
  <si>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</si>
  <si>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</si>
  <si>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</si>
  <si>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</si>
  <si>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</si>
  <si>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</si>
  <si>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</si>
  <si>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</si>
  <si>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</si>
  <si>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</si>
  <si>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</si>
  <si>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</si>
  <si>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</si>
  <si>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</si>
  <si>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</si>
  <si>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</si>
  <si>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</si>
  <si>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</si>
  <si>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</si>
  <si>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</si>
  <si>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</si>
  <si>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</si>
  <si>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</si>
  <si>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</si>
  <si>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</si>
  <si>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</si>
  <si>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</si>
  <si>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</si>
  <si>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</si>
  <si>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</si>
  <si>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</si>
  <si>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</si>
  <si>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</si>
  <si>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</si>
  <si>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</si>
  <si>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</si>
  <si>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</si>
  <si>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</si>
  <si>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</si>
  <si>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</si>
  <si>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</si>
  <si>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</si>
  <si>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</si>
  <si>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</si>
  <si>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</si>
  <si>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</si>
  <si>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</si>
  <si>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</si>
  <si>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</si>
  <si>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</si>
  <si>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</si>
  <si>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</si>
  <si>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</si>
  <si>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</si>
  <si>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</si>
  <si>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</si>
  <si>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</si>
  <si>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</si>
  <si>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</si>
  <si>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</si>
  <si>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</si>
  <si>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</si>
  <si>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</si>
  <si>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</si>
  <si>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</si>
  <si>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</si>
  <si>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</si>
  <si>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</si>
  <si>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</si>
  <si>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</si>
  <si>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</si>
  <si>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</si>
  <si>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</si>
  <si>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</si>
  <si>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</si>
  <si>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</si>
  <si>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</si>
  <si>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</si>
  <si>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</si>
  <si>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</si>
  <si>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</si>
  <si>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</si>
  <si>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</si>
  <si>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</si>
  <si>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</si>
  <si>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</si>
  <si>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</si>
  <si>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</si>
  <si>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</si>
  <si>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</si>
  <si>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</si>
  <si>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</si>
  <si>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</si>
  <si>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</si>
  <si>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</si>
  <si>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</si>
  <si>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</si>
  <si>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</si>
  <si>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</si>
  <si>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</si>
  <si>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</si>
  <si>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</si>
  <si>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</si>
  <si>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</si>
  <si>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</si>
  <si>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</si>
  <si>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</si>
  <si>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</si>
  <si>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</si>
  <si>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</si>
  <si>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</si>
  <si>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</si>
  <si>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</si>
  <si>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</si>
  <si>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</si>
  <si>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</si>
  <si>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</si>
  <si>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</si>
  <si>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</si>
  <si>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</si>
  <si>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</si>
  <si>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</si>
  <si>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</si>
  <si>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</si>
  <si>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</si>
  <si>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</si>
  <si>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</si>
  <si>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</si>
  <si>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</si>
  <si>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</si>
  <si>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</si>
  <si>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</si>
  <si>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</si>
  <si>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</si>
  <si>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</si>
  <si>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</si>
  <si>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</si>
  <si>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</si>
  <si>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</si>
  <si>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</si>
  <si>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</si>
  <si>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</si>
  <si>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</si>
  <si>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</si>
  <si>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</si>
  <si>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</si>
  <si>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</si>
  <si>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</si>
  <si>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</si>
  <si>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</si>
  <si>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</si>
  <si>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</si>
  <si>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</si>
  <si>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</si>
  <si>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</si>
  <si>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</si>
  <si>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</si>
  <si>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</si>
  <si>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</si>
  <si>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</si>
  <si>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</si>
  <si>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</si>
  <si>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</si>
  <si>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</si>
  <si>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</si>
  <si>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</si>
  <si>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</si>
  <si>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</si>
  <si>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</si>
  <si>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</si>
  <si>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</si>
  <si>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</si>
  <si>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</si>
  <si>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</si>
  <si>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</si>
  <si>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</si>
  <si>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</si>
  <si>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</si>
  <si>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</si>
  <si>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</si>
  <si>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</si>
  <si>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</si>
  <si>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</si>
  <si>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</si>
  <si>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</si>
  <si>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</si>
  <si>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</si>
  <si>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</si>
  <si>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</si>
  <si>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</si>
  <si>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</si>
  <si>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</si>
  <si>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</si>
  <si>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</si>
  <si>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</si>
  <si>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</si>
  <si>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</si>
  <si>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</si>
  <si>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</si>
  <si>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</si>
  <si>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</si>
  <si>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</si>
  <si>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</si>
  <si>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</si>
  <si>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</si>
  <si>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</si>
  <si>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</si>
  <si>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</si>
  <si>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</si>
  <si>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</si>
  <si>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</si>
  <si>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</si>
  <si>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</si>
  <si>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</si>
  <si>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</si>
  <si>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</si>
  <si>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</si>
  <si>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</si>
  <si>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</si>
  <si>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</si>
  <si>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</si>
  <si>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</si>
  <si>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</si>
  <si>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</si>
  <si>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</si>
  <si>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</si>
  <si>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</si>
  <si>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</si>
  <si>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</si>
  <si>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</si>
  <si>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</si>
  <si>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</si>
  <si>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</si>
  <si>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</si>
  <si>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</si>
  <si>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</si>
  <si>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</si>
  <si>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</si>
  <si>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</si>
  <si>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</si>
  <si>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</si>
  <si>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</si>
  <si>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</si>
  <si>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</si>
  <si>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</si>
  <si>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</si>
  <si>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</si>
  <si>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</si>
  <si>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</si>
  <si>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</si>
  <si>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</si>
  <si>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</si>
  <si>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</si>
  <si>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</si>
  <si>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</si>
  <si>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</si>
  <si>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</si>
  <si>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</si>
  <si>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</si>
  <si>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</si>
  <si>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</si>
  <si>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</si>
  <si>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</si>
  <si>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</si>
  <si>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</si>
  <si>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</si>
  <si>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</si>
  <si>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</si>
  <si>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</si>
  <si>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</si>
  <si>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</si>
  <si>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</si>
  <si>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</si>
  <si>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</si>
  <si>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</si>
  <si>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</si>
  <si>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</si>
  <si>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</si>
  <si>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</si>
  <si>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</si>
  <si>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</si>
  <si>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</si>
  <si>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</si>
  <si>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</si>
  <si>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</si>
  <si>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</si>
  <si>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</si>
  <si>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</si>
  <si>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</si>
  <si>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</si>
  <si>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</si>
  <si>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</si>
  <si>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</si>
  <si>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</si>
  <si>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</si>
  <si>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</si>
  <si>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</si>
  <si>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</si>
  <si>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</si>
  <si>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</si>
  <si>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</si>
  <si>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</si>
  <si>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</si>
  <si>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</si>
  <si>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</si>
  <si>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</si>
  <si>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</si>
  <si>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</si>
  <si>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</si>
  <si>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</si>
  <si>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</si>
  <si>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</si>
  <si>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</si>
  <si>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</si>
  <si>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</si>
  <si>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</si>
  <si>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</si>
  <si>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</si>
  <si>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</si>
  <si>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</si>
  <si>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</si>
  <si>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</si>
  <si>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</si>
  <si>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</si>
  <si>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</si>
  <si>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</si>
  <si>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</si>
  <si>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</si>
  <si>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</si>
  <si>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</si>
  <si>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</si>
  <si>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</si>
  <si>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</si>
  <si>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</si>
  <si>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</si>
  <si>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</si>
  <si>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</si>
  <si>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</si>
  <si>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</si>
  <si>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</si>
  <si>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</si>
  <si>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</si>
  <si>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</si>
  <si>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</si>
  <si>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</si>
  <si>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</si>
  <si>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</si>
  <si>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</si>
  <si>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</si>
  <si>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</si>
  <si>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</si>
  <si>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</si>
  <si>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</si>
  <si>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</si>
  <si>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</si>
  <si>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</si>
  <si>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</si>
  <si>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</si>
  <si>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</si>
  <si>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</si>
  <si>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</si>
  <si>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</si>
  <si>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</si>
  <si>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</si>
  <si>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</si>
  <si>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</si>
  <si>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</si>
  <si>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</si>
  <si>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</si>
  <si>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</si>
  <si>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</si>
  <si>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</si>
  <si>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</si>
  <si>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</si>
  <si>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</si>
  <si>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</si>
  <si>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</si>
  <si>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</si>
  <si>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</si>
  <si>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</si>
  <si>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</si>
  <si>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</si>
  <si>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</si>
  <si>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</si>
  <si>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</si>
  <si>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</si>
  <si>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</si>
  <si>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</si>
  <si>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</si>
  <si>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</si>
  <si>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</si>
  <si>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</si>
  <si>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</si>
  <si>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</si>
  <si>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</si>
  <si>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</si>
  <si>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</si>
  <si>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</si>
  <si>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</si>
  <si>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</si>
  <si>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</si>
  <si>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</si>
  <si>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</si>
  <si>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</si>
  <si>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</si>
  <si>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</si>
  <si>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</si>
  <si>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</si>
  <si>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</si>
  <si>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</si>
  <si>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</si>
  <si>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</si>
  <si>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</si>
  <si>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</si>
  <si>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</si>
  <si>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</si>
  <si>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</si>
  <si>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</si>
  <si>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</si>
  <si>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</si>
  <si>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</si>
  <si>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</si>
  <si>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</si>
  <si>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</si>
  <si>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</si>
  <si>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</si>
  <si>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</si>
  <si>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</si>
  <si>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</si>
  <si>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</si>
  <si>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</si>
  <si>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</si>
  <si>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</si>
  <si>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</si>
  <si>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</si>
  <si>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</si>
  <si>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</si>
  <si>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</si>
  <si>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</si>
  <si>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</si>
  <si>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</si>
  <si>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</si>
  <si>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</si>
  <si>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</si>
  <si>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</si>
  <si>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</si>
  <si>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</si>
  <si>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</si>
  <si>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</si>
  <si>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</si>
  <si>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</si>
  <si>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</si>
  <si>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</si>
  <si>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</si>
  <si>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</si>
  <si>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</si>
  <si>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</si>
  <si>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</si>
  <si>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</si>
  <si>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</si>
  <si>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</si>
  <si>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</si>
  <si>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</si>
  <si>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</si>
  <si>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</si>
  <si>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</si>
  <si>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</si>
  <si>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</si>
  <si>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</si>
  <si>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</si>
  <si>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</si>
  <si>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</si>
  <si>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</si>
  <si>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</si>
  <si>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</si>
  <si>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</si>
  <si>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</si>
  <si>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</si>
  <si>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</si>
  <si>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</si>
  <si>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</si>
  <si>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</si>
  <si>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</si>
  <si>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</si>
  <si>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</si>
  <si>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</si>
  <si>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</si>
  <si>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</si>
  <si>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</si>
  <si>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</si>
  <si>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</si>
  <si>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</si>
  <si>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</si>
  <si>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</si>
  <si>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</si>
  <si>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</si>
  <si>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</si>
  <si>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</si>
  <si>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</si>
  <si>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</si>
  <si>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</si>
  <si>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</si>
  <si>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</si>
  <si>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</si>
  <si>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</si>
  <si>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</si>
  <si>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</si>
  <si>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</si>
  <si>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</si>
  <si>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</si>
  <si>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</si>
  <si>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</si>
  <si>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</si>
  <si>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</si>
  <si>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</si>
  <si>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</si>
  <si>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</si>
  <si>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</si>
  <si>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</si>
  <si>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</si>
  <si>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</si>
  <si>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</si>
  <si>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</si>
  <si>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</si>
  <si>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</si>
  <si>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</si>
  <si>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</si>
  <si>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</si>
  <si>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</si>
  <si>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</si>
  <si>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</si>
  <si>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</si>
  <si>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</si>
  <si>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</si>
  <si>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</si>
  <si>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</si>
  <si>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</si>
  <si>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</si>
  <si>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</si>
  <si>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</si>
  <si>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</si>
  <si>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</si>
  <si>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</si>
  <si>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</si>
  <si>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</si>
  <si>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</si>
  <si>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</si>
  <si>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</si>
  <si>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</si>
  <si>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</si>
  <si>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</si>
  <si>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</si>
  <si>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</si>
  <si>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</si>
  <si>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</si>
  <si>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</si>
  <si>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</si>
  <si>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</si>
  <si>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</si>
  <si>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</si>
  <si>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</si>
  <si>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</si>
  <si>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</si>
  <si>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</si>
  <si>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</si>
  <si>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</si>
  <si>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</si>
  <si>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</si>
  <si>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</si>
  <si>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</si>
  <si>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</si>
  <si>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</si>
  <si>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</si>
  <si>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</si>
  <si>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</si>
  <si>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</si>
  <si>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</si>
  <si>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</si>
  <si>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</si>
  <si>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</si>
  <si>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</si>
  <si>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</si>
  <si>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</si>
  <si>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</si>
  <si>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</si>
  <si>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</si>
  <si>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</si>
  <si>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</si>
  <si>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</si>
  <si>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</si>
  <si>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</si>
  <si>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</si>
  <si>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</si>
  <si>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</si>
  <si>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</si>
  <si>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</si>
  <si>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</si>
  <si>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</si>
  <si>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</si>
  <si>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</si>
  <si>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</si>
  <si>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</si>
  <si>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</si>
  <si>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</si>
  <si>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</si>
  <si>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</si>
  <si>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</si>
  <si>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</si>
  <si>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</si>
  <si>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</si>
  <si>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</si>
  <si>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</si>
  <si>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</si>
  <si>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</si>
  <si>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</si>
  <si>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</si>
  <si>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</si>
  <si>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</si>
  <si>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</si>
  <si>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</si>
  <si>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</si>
  <si>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</si>
  <si>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</si>
  <si>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</si>
  <si>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</si>
  <si>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</si>
  <si>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</si>
  <si>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</si>
  <si>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</si>
  <si>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</si>
  <si>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</si>
  <si>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</si>
  <si>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</si>
  <si>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</si>
  <si>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</si>
  <si>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</si>
  <si>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</si>
  <si>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</si>
  <si>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</si>
  <si>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</si>
  <si>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</si>
  <si>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</si>
  <si>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</si>
  <si>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</si>
  <si>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</si>
  <si>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</si>
  <si>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</si>
  <si>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</si>
  <si>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</si>
  <si>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</si>
  <si>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</si>
  <si>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</si>
  <si>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</si>
  <si>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</si>
  <si>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</si>
  <si>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</si>
  <si>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</si>
  <si>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</si>
  <si>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</si>
  <si>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</si>
  <si>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</si>
  <si>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</si>
  <si>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</si>
  <si>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</si>
  <si>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</si>
  <si>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</si>
  <si>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</si>
  <si>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</si>
  <si>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</si>
  <si>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</si>
  <si>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</si>
  <si>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</si>
  <si>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</si>
  <si>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</si>
  <si>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</si>
  <si>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</si>
  <si>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</si>
  <si>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</si>
  <si>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</si>
  <si>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</si>
  <si>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</si>
  <si>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</si>
  <si>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</si>
  <si>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</si>
  <si>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</si>
  <si>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</si>
  <si>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</si>
  <si>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</si>
  <si>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</si>
  <si>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</si>
  <si>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</si>
  <si>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</si>
  <si>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</si>
  <si>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</si>
  <si>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</si>
  <si>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</si>
  <si>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</si>
  <si>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</si>
  <si>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</si>
  <si>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</si>
  <si>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</si>
  <si>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</si>
  <si>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</si>
  <si>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</si>
  <si>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</si>
  <si>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</si>
  <si>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</si>
  <si>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</si>
  <si>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</si>
  <si>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</si>
  <si>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</si>
  <si>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</si>
  <si>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</si>
  <si>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</si>
  <si>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</si>
  <si>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</si>
  <si>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</si>
  <si>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</si>
  <si>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</si>
  <si>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</si>
  <si>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</si>
  <si>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</si>
  <si>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</si>
  <si>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</si>
  <si>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</si>
  <si>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</si>
  <si>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</si>
  <si>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</si>
  <si>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</si>
  <si>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</si>
  <si>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</si>
  <si>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</si>
  <si>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</si>
  <si>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</si>
  <si>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</si>
  <si>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</si>
  <si>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</si>
  <si>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</si>
  <si>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</si>
  <si>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</si>
  <si>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</si>
  <si>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</si>
  <si>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</si>
  <si>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</si>
  <si>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</si>
  <si>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</si>
  <si>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</si>
  <si>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</si>
  <si>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</si>
  <si>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</si>
  <si>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</si>
  <si>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</si>
  <si>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</si>
  <si>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</si>
  <si>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</si>
  <si>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</si>
  <si>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</si>
  <si>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</si>
  <si>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</si>
  <si>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</si>
  <si>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</si>
  <si>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</si>
  <si>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</si>
  <si>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</si>
  <si>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</si>
  <si>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</si>
  <si>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</si>
  <si>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</si>
  <si>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</si>
  <si>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</si>
  <si>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</si>
  <si>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</si>
  <si>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</si>
  <si>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</si>
  <si>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</si>
  <si>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</si>
  <si>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</si>
  <si>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</si>
  <si>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</si>
  <si>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</si>
  <si>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</si>
  <si>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</si>
  <si>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</si>
  <si>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</si>
  <si>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</si>
  <si>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</si>
  <si>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</si>
  <si>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</si>
  <si>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</si>
  <si>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</si>
  <si>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</si>
  <si>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</si>
  <si>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</si>
  <si>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</si>
  <si>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</si>
  <si>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</si>
  <si>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</si>
  <si>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</si>
  <si>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</si>
  <si>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</si>
  <si>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</si>
  <si>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</si>
  <si>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</si>
  <si>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</si>
  <si>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</si>
  <si>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</si>
  <si>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</si>
  <si>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</si>
  <si>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</si>
  <si>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</si>
  <si>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</si>
  <si>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</si>
  <si>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</si>
  <si>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</si>
  <si>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</si>
  <si>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</si>
  <si>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</si>
  <si>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</si>
  <si>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</si>
  <si>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</si>
  <si>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</si>
  <si>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</si>
  <si>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</si>
  <si>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</si>
  <si>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</si>
  <si>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</si>
  <si>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</si>
  <si>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</si>
  <si>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</si>
  <si>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</si>
  <si>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</si>
  <si>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</si>
  <si>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</si>
  <si>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</si>
  <si>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</si>
  <si>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</si>
  <si>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</si>
  <si>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</si>
  <si>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</si>
  <si>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</si>
  <si>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</si>
  <si>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</si>
  <si>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</si>
  <si>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</si>
  <si>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</si>
  <si>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</si>
  <si>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</si>
  <si>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</si>
  <si>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</si>
  <si>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</si>
  <si>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</si>
  <si>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</si>
  <si>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</si>
  <si>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</si>
  <si>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</si>
  <si>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</si>
  <si>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</si>
  <si>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</si>
  <si>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</si>
  <si>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</si>
  <si>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</si>
  <si>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</si>
  <si>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</si>
  <si>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</si>
  <si>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</si>
  <si>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</si>
  <si>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</si>
  <si>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</si>
  <si>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</si>
  <si>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</si>
  <si>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</si>
  <si>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</si>
  <si>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</si>
  <si>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</si>
  <si>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</si>
  <si>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</si>
  <si>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</si>
  <si>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</si>
  <si>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</si>
  <si>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</si>
  <si>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</si>
  <si>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</si>
  <si>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</si>
  <si>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</si>
  <si>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</si>
  <si>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</si>
  <si>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</si>
  <si>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</si>
  <si>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</si>
  <si>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</si>
  <si>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</si>
  <si>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</si>
  <si>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</si>
  <si>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</si>
  <si>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</si>
  <si>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</si>
  <si>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</si>
  <si>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</si>
  <si>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</si>
  <si>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</si>
  <si>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</si>
  <si>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</si>
  <si>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</si>
  <si>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</si>
  <si>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</si>
  <si>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</si>
  <si>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</si>
  <si>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</si>
  <si>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</si>
  <si>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</si>
  <si>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</si>
  <si>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</si>
  <si>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</si>
  <si>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</si>
  <si>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</si>
  <si>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</si>
  <si>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</si>
  <si>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</si>
  <si>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</si>
  <si>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</si>
  <si>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</si>
  <si>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</si>
  <si>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</si>
  <si>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</si>
  <si>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</si>
  <si>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</si>
  <si>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</si>
  <si>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</si>
  <si>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</si>
  <si>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</si>
  <si>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</si>
  <si>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</si>
  <si>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</si>
  <si>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</si>
  <si>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</si>
  <si>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</si>
  <si>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</si>
  <si>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</si>
  <si>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</si>
  <si>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</si>
  <si>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</si>
  <si>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</si>
  <si>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</si>
  <si>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</si>
  <si>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</si>
  <si>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</si>
  <si>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</si>
  <si>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</si>
  <si>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</si>
  <si>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</si>
  <si>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</si>
  <si>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</si>
  <si>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</si>
  <si>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</si>
  <si>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</si>
  <si>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</si>
  <si>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</si>
  <si>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</si>
  <si>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</si>
  <si>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</si>
  <si>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</si>
  <si>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</si>
  <si>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</si>
  <si>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</si>
  <si>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</si>
  <si>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</si>
  <si>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</si>
  <si>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</si>
  <si>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</si>
  <si>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</si>
  <si>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</si>
  <si>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</si>
  <si>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</si>
  <si>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</si>
  <si>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</si>
  <si>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</si>
  <si>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</si>
  <si>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</si>
  <si>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</si>
  <si>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</si>
  <si>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</si>
  <si>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</si>
  <si>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</si>
  <si>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</si>
  <si>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</si>
  <si>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</si>
  <si>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</si>
  <si>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</si>
  <si>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</si>
  <si>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</si>
  <si>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</si>
  <si>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</si>
  <si>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</si>
  <si>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</si>
  <si>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</si>
  <si>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</si>
  <si>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</si>
  <si>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</si>
  <si>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</si>
  <si>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</si>
  <si>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</si>
  <si>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</si>
  <si>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</si>
  <si>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</si>
  <si>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</si>
  <si>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</si>
  <si>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</si>
  <si>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</si>
  <si>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</si>
  <si>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</si>
  <si>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</si>
  <si>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</si>
  <si>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</si>
  <si>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</si>
  <si>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</si>
  <si>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</si>
  <si>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</si>
  <si>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</si>
  <si>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</si>
  <si>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</si>
  <si>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</si>
  <si>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</si>
  <si>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</si>
  <si>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</si>
  <si>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</si>
  <si>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</si>
  <si>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</si>
  <si>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</si>
  <si>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</si>
  <si>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</si>
  <si>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</si>
  <si>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</si>
  <si>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</si>
  <si>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</si>
  <si>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</si>
  <si>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</si>
  <si>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</si>
  <si>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</si>
  <si>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</si>
  <si>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</si>
  <si>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</si>
  <si>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</si>
  <si>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</si>
  <si>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</si>
  <si>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</si>
  <si>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</si>
  <si>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</si>
  <si>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</si>
  <si>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</si>
  <si>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</si>
  <si>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</si>
  <si>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</si>
  <si>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</si>
  <si>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</si>
  <si>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</si>
  <si>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</si>
  <si>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</si>
  <si>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</si>
  <si>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</si>
  <si>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</si>
  <si>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</si>
  <si>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</si>
  <si>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</si>
  <si>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</si>
  <si>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</si>
  <si>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</si>
  <si>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</si>
  <si>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</si>
  <si>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</si>
  <si>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</si>
  <si>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</si>
  <si>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</si>
  <si>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</si>
  <si>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</si>
  <si>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</si>
  <si>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</si>
  <si>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</si>
  <si>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</si>
  <si>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</si>
  <si>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</si>
  <si>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</si>
  <si>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</si>
  <si>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</si>
  <si>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</si>
  <si>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</si>
  <si>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</si>
  <si>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</si>
  <si>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</si>
  <si>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</si>
  <si>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</si>
  <si>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</si>
  <si>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</si>
  <si>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</si>
  <si>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</si>
  <si>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</si>
  <si>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</si>
  <si>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</si>
  <si>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</si>
  <si>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</si>
  <si>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</si>
  <si>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</si>
  <si>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</si>
  <si>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</si>
  <si>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</si>
  <si>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</si>
  <si>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</si>
  <si>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</si>
  <si>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</si>
  <si>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</si>
  <si>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</si>
  <si>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</si>
  <si>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</si>
  <si>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</si>
  <si>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</si>
  <si>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</si>
  <si>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</si>
  <si>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</si>
  <si>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</si>
  <si>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</si>
  <si>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</si>
  <si>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</si>
  <si>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</si>
  <si>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</si>
  <si>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</si>
  <si>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</si>
  <si>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</si>
  <si>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</si>
  <si>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</si>
  <si>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</si>
  <si>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</si>
  <si>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</si>
  <si>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</si>
  <si>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</si>
  <si>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</si>
  <si>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</si>
  <si>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</si>
  <si>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</si>
  <si>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</si>
  <si>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</si>
  <si>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</si>
  <si>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</si>
  <si>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</si>
  <si>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</si>
  <si>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</si>
  <si>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</si>
  <si>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</si>
  <si>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</si>
  <si>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</si>
  <si>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</si>
  <si>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</si>
  <si>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</si>
  <si>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</si>
  <si>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</si>
  <si>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</si>
  <si>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</si>
  <si>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</si>
  <si>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</si>
  <si>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</si>
  <si>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</si>
  <si>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</si>
  <si>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</si>
  <si>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</si>
  <si>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</si>
  <si>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</si>
  <si>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</si>
  <si>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</si>
  <si>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</si>
  <si>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</si>
  <si>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</si>
  <si>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</si>
  <si>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</si>
  <si>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</si>
  <si>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</si>
  <si>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</si>
  <si>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</si>
  <si>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</si>
  <si>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</si>
  <si>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</si>
  <si>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</si>
  <si>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</si>
  <si>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</si>
  <si>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</si>
  <si>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</si>
  <si>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</si>
  <si>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</si>
  <si>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</si>
  <si>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</si>
  <si>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</si>
  <si>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</si>
  <si>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</si>
  <si>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</si>
  <si>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</si>
  <si>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</si>
  <si>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</si>
  <si>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</si>
  <si>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</si>
  <si>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</si>
  <si>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</si>
  <si>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</si>
  <si>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</si>
  <si>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</si>
  <si>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</si>
  <si>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</si>
  <si>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</si>
  <si>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</si>
  <si>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</si>
  <si>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</si>
  <si>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</si>
  <si>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</si>
  <si>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</si>
  <si>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</si>
  <si>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</si>
  <si>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</si>
  <si>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</si>
  <si>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</si>
  <si>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</si>
  <si>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</si>
  <si>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</si>
  <si>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</si>
  <si>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</si>
  <si>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</si>
  <si>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</si>
  <si>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</si>
  <si>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</si>
  <si>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</si>
  <si>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</si>
  <si>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</si>
  <si>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</si>
  <si>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</si>
  <si>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</si>
  <si>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</si>
  <si>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</si>
  <si>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</si>
  <si>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</si>
  <si>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</si>
  <si>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</si>
  <si>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</si>
  <si>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</si>
  <si>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</si>
  <si>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</si>
  <si>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</si>
  <si>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</si>
  <si>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</si>
  <si>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</si>
  <si>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</si>
  <si>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</si>
  <si>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</si>
  <si>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</si>
  <si>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</si>
  <si>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</si>
  <si>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</si>
  <si>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</si>
  <si>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</si>
  <si>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</si>
  <si>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</si>
  <si>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</si>
  <si>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</si>
  <si>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</si>
  <si>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</si>
  <si>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</si>
  <si>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</si>
  <si>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</si>
  <si>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</si>
  <si>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</si>
  <si>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</si>
  <si>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</si>
  <si>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</si>
  <si>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</si>
  <si>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</si>
  <si>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</si>
  <si>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</si>
  <si>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</si>
  <si>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</si>
  <si>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</si>
  <si>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</si>
  <si>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</si>
  <si>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</si>
  <si>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</si>
  <si>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</si>
  <si>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</si>
  <si>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</si>
  <si>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</si>
  <si>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</si>
  <si>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</si>
  <si>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</si>
  <si>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</si>
  <si>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</si>
  <si>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</si>
  <si>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</si>
  <si>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</si>
  <si>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</si>
  <si>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</si>
  <si>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</si>
  <si>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</si>
  <si>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</si>
  <si>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</si>
  <si>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</si>
  <si>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</si>
  <si>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</si>
  <si>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</si>
  <si>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</si>
  <si>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</si>
  <si>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</si>
  <si>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</si>
  <si>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</si>
  <si>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</si>
  <si>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</si>
  <si>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</si>
  <si>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</si>
  <si>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</si>
  <si>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</si>
  <si>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</si>
  <si>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</si>
  <si>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</si>
  <si>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</si>
  <si>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</si>
  <si>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</si>
  <si>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</si>
  <si>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</si>
  <si>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</si>
  <si>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</si>
  <si>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</si>
  <si>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</si>
  <si>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</si>
  <si>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</si>
  <si>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</si>
  <si>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</si>
  <si>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</si>
  <si>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</si>
  <si>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</si>
  <si>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</si>
  <si>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</si>
  <si>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</si>
  <si>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</si>
  <si>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</si>
  <si>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</si>
  <si>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</si>
  <si>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</si>
  <si>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</si>
  <si>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</si>
  <si>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</si>
  <si>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</si>
  <si>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</si>
  <si>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</si>
  <si>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</si>
  <si>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</si>
  <si>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</si>
  <si>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</si>
  <si>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</si>
  <si>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</si>
  <si>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</si>
  <si>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</si>
  <si>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</si>
  <si>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</si>
  <si>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</si>
  <si>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</si>
  <si>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</si>
  <si>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</si>
  <si>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</si>
  <si>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</si>
  <si>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</si>
  <si>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</si>
  <si>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</si>
  <si>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</si>
  <si>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</si>
  <si>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</si>
  <si>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</si>
  <si>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</si>
  <si>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</si>
  <si>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</si>
  <si>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</si>
  <si>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</si>
  <si>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</si>
  <si>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</si>
  <si>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</si>
  <si>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</si>
  <si>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</si>
  <si>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</si>
  <si>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</si>
  <si>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</si>
  <si>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</si>
  <si>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</si>
  <si>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</si>
  <si>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</si>
  <si>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</si>
  <si>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</si>
  <si>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</si>
  <si>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</si>
  <si>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</si>
  <si>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</si>
  <si>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</si>
  <si>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</si>
  <si>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</si>
  <si>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</si>
  <si>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</si>
  <si>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</si>
  <si>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</si>
  <si>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</si>
  <si>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</si>
  <si>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</si>
  <si>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</si>
  <si>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</si>
  <si>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</si>
  <si>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</si>
  <si>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</si>
  <si>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</si>
  <si>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</si>
  <si>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</si>
  <si>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</si>
  <si>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</si>
  <si>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</si>
  <si>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</si>
  <si>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</si>
  <si>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</si>
  <si>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</si>
  <si>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</si>
  <si>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</si>
  <si>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</si>
  <si>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</si>
  <si>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</si>
  <si>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</si>
  <si>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</si>
  <si>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</si>
  <si>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</si>
  <si>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</si>
  <si>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</si>
  <si>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</si>
  <si>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</si>
  <si>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</si>
  <si>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</si>
  <si>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</si>
  <si>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</si>
  <si>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</si>
  <si>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</si>
  <si>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</si>
  <si>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</si>
  <si>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</si>
  <si>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</si>
  <si>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</si>
  <si>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</si>
  <si>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</si>
  <si>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</si>
  <si>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</si>
  <si>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</si>
  <si>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</si>
  <si>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</si>
  <si>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</si>
  <si>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</si>
  <si>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</si>
  <si>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</si>
  <si>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</si>
  <si>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</si>
  <si>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</si>
  <si>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</si>
  <si>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</si>
  <si>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</si>
  <si>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</si>
  <si>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</si>
  <si>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</si>
  <si>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</si>
  <si>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</si>
  <si>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</si>
  <si>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</si>
  <si>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</si>
  <si>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</si>
  <si>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</si>
  <si>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</si>
  <si>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</si>
  <si>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</si>
  <si>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</si>
  <si>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</si>
  <si>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</si>
  <si>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</si>
  <si>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</si>
  <si>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</si>
  <si>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</si>
  <si>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</si>
  <si>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</si>
  <si>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</si>
  <si>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</si>
  <si>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</si>
  <si>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</si>
  <si>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</si>
  <si>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</si>
  <si>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</si>
  <si>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</si>
  <si>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</si>
  <si>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</si>
  <si>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</si>
  <si>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</si>
  <si>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</si>
  <si>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</si>
  <si>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</si>
  <si>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</si>
  <si>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</si>
  <si>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</si>
  <si>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</si>
  <si>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</si>
  <si>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</si>
  <si>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</si>
  <si>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</si>
  <si>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</si>
  <si>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</si>
  <si>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</si>
  <si>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</si>
  <si>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</si>
  <si>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</si>
  <si>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</si>
  <si>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</si>
  <si>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</si>
  <si>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</si>
  <si>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</si>
  <si>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</si>
  <si>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</si>
  <si>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</si>
  <si>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</si>
  <si>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</si>
  <si>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</si>
  <si>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</si>
  <si>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</si>
  <si>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</si>
  <si>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</si>
  <si>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</si>
  <si>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</si>
  <si>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</si>
  <si>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</si>
  <si>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</si>
  <si>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</si>
  <si>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</si>
  <si>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</si>
  <si>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</si>
  <si>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</si>
  <si>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</si>
  <si>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</si>
  <si>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</si>
  <si>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</si>
  <si>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</si>
  <si>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</si>
  <si>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</si>
  <si>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</si>
  <si>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</si>
  <si>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</si>
  <si>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</si>
  <si>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</si>
  <si>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</si>
  <si>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</si>
  <si>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</si>
  <si>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</si>
  <si>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</si>
  <si>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</si>
  <si>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</si>
  <si>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</si>
  <si>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</si>
  <si>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</si>
  <si>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</si>
  <si>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</si>
  <si>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</si>
  <si>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</si>
  <si>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</si>
  <si>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</si>
  <si>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</si>
  <si>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</si>
  <si>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</si>
  <si>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</si>
  <si>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</si>
  <si>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</si>
  <si>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</si>
  <si>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</si>
  <si>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</si>
  <si>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</si>
  <si>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</si>
  <si>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</si>
  <si>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</si>
  <si>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</si>
  <si>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</si>
  <si>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</si>
  <si>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</si>
  <si>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</si>
  <si>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</si>
  <si>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</si>
  <si>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</si>
  <si>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</si>
  <si>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</si>
  <si>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</si>
  <si>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</si>
  <si>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</si>
  <si>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</si>
  <si>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</si>
  <si>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</si>
  <si>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</si>
  <si>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</si>
  <si>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</si>
  <si>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</si>
  <si>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</si>
  <si>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</si>
  <si>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</si>
  <si>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</si>
  <si>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</si>
  <si>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</si>
  <si>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</si>
  <si>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</si>
  <si>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</si>
  <si>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</si>
  <si>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</si>
  <si>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</si>
  <si>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</si>
  <si>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</si>
  <si>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</si>
  <si>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</si>
  <si>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</si>
  <si>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</si>
  <si>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</si>
  <si>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</si>
  <si>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</si>
  <si>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</si>
  <si>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</si>
  <si>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</si>
  <si>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</si>
  <si>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</si>
  <si>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</si>
  <si>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</si>
  <si>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</si>
  <si>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</si>
  <si>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</si>
  <si>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</si>
  <si>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</si>
  <si>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</si>
  <si>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</si>
  <si>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</si>
  <si>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</si>
  <si>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</si>
  <si>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</si>
  <si>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</si>
  <si>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</si>
  <si>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</si>
  <si>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</si>
  <si>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</si>
  <si>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</si>
  <si>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</si>
  <si>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</si>
  <si>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</si>
  <si>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</si>
  <si>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</si>
  <si>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</si>
  <si>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</si>
  <si>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</si>
  <si>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</si>
  <si>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</si>
  <si>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</si>
  <si>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</si>
  <si>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</si>
  <si>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</si>
  <si>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</si>
  <si>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</si>
  <si>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</si>
  <si>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</si>
  <si>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</si>
  <si>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</si>
  <si>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</si>
  <si>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</si>
  <si>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</si>
  <si>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</si>
  <si>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</si>
  <si>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</si>
  <si>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</si>
  <si>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</si>
  <si>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</si>
  <si>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</si>
  <si>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</si>
  <si>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</si>
  <si>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</si>
  <si>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</si>
  <si>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</si>
  <si>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</si>
  <si>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</si>
  <si>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</si>
  <si>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</si>
  <si>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</si>
  <si>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</si>
  <si>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</si>
  <si>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</si>
  <si>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</si>
  <si>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</si>
  <si>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</si>
  <si>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</si>
  <si>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</si>
  <si>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</si>
  <si>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</si>
  <si>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</si>
  <si>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</si>
  <si>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</si>
  <si>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</si>
  <si>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</si>
  <si>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</si>
  <si>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</si>
  <si>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</si>
  <si>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</si>
  <si>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</si>
  <si>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</si>
  <si>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</si>
  <si>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</si>
  <si>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</si>
  <si>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</si>
  <si>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</si>
  <si>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</si>
  <si>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</si>
  <si>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</si>
  <si>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</si>
  <si>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</si>
  <si>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</si>
  <si>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</si>
  <si>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</si>
  <si>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</si>
  <si>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</si>
  <si>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</si>
  <si>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</si>
  <si>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</si>
  <si>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</si>
  <si>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</si>
  <si>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</si>
  <si>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</si>
  <si>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</si>
  <si>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</si>
  <si>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</si>
  <si>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</si>
  <si>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</si>
  <si>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</si>
  <si>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</si>
  <si>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</si>
  <si>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</si>
  <si>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</si>
  <si>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</si>
  <si>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</si>
  <si>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</si>
  <si>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</si>
  <si>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</si>
  <si>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</si>
  <si>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</si>
  <si>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</si>
  <si>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</si>
  <si>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</si>
  <si>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</si>
  <si>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</si>
  <si>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</si>
  <si>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</si>
  <si>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</si>
  <si>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</si>
  <si>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</si>
  <si>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</si>
  <si>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</si>
  <si>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</si>
  <si>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</si>
  <si>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</si>
  <si>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</si>
  <si>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</si>
  <si>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</si>
  <si>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</si>
  <si>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</si>
  <si>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</si>
  <si>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</si>
  <si>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</si>
  <si>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</si>
  <si>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</si>
  <si>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</si>
  <si>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</si>
  <si>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</si>
  <si>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</si>
  <si>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</si>
  <si>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</si>
  <si>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</si>
  <si>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</si>
  <si>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</si>
  <si>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</si>
  <si>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</si>
  <si>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</si>
  <si>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</si>
  <si>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</si>
  <si>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</si>
  <si>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</si>
  <si>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</si>
  <si>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</si>
  <si>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</si>
  <si>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</si>
  <si>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</si>
  <si>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</si>
  <si>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</si>
  <si>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</si>
  <si>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</si>
  <si>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</si>
  <si>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</si>
  <si>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</si>
  <si>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</si>
  <si>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</si>
  <si>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</si>
  <si>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</si>
  <si>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</si>
  <si>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</si>
  <si>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</si>
  <si>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</si>
  <si>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</si>
  <si>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</si>
  <si>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</si>
  <si>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</si>
  <si>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</si>
  <si>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</si>
  <si>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</si>
  <si>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</si>
  <si>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</si>
  <si>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</si>
  <si>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</si>
  <si>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</si>
  <si>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</si>
  <si>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</si>
  <si>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</si>
  <si>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</si>
  <si>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</si>
  <si>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</si>
  <si>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</si>
  <si>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</si>
  <si>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</si>
  <si>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</si>
  <si>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</si>
  <si>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</si>
  <si>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</si>
  <si>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</si>
  <si>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</si>
  <si>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</si>
  <si>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</si>
  <si>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</si>
  <si>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</si>
  <si>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</si>
  <si>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</si>
  <si>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</si>
  <si>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</si>
  <si>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</si>
  <si>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</si>
  <si>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</si>
  <si>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</si>
  <si>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</si>
  <si>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</si>
  <si>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</si>
  <si>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</si>
  <si>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</si>
  <si>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</si>
  <si>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</si>
  <si>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</si>
  <si>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</si>
  <si>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</si>
  <si>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</si>
  <si>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</si>
  <si>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</si>
  <si>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</si>
  <si>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</si>
  <si>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</si>
  <si>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</si>
  <si>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</si>
  <si>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</si>
  <si>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</si>
  <si>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</si>
  <si>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</si>
  <si>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</si>
  <si>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</si>
  <si>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</si>
  <si>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</si>
  <si>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</si>
  <si>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</si>
  <si>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</si>
  <si>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</si>
  <si>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</si>
  <si>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</si>
  <si>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</si>
  <si>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</si>
  <si>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</si>
  <si>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</si>
  <si>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</si>
  <si>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</si>
  <si>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</si>
  <si>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</si>
  <si>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</si>
  <si>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</si>
  <si>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</si>
  <si>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</si>
  <si>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</si>
  <si>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</si>
  <si>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</si>
  <si>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</si>
  <si>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</si>
  <si>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</si>
  <si>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</si>
  <si>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</si>
  <si>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</si>
  <si>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</si>
  <si>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</si>
  <si>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</si>
  <si>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</si>
  <si>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</si>
  <si>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</si>
  <si>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</si>
  <si>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</si>
  <si>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</si>
  <si>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</si>
  <si>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</si>
  <si>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</si>
  <si>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</si>
  <si>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</si>
  <si>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</si>
  <si>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</si>
  <si>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</si>
  <si>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</si>
  <si>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</si>
  <si>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</si>
  <si>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</si>
  <si>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</si>
  <si>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</si>
  <si>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</si>
  <si>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</si>
  <si>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</si>
  <si>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</si>
  <si>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</si>
  <si>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</si>
  <si>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</si>
  <si>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</si>
  <si>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</si>
  <si>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</si>
  <si>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</si>
  <si>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</si>
  <si>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</si>
  <si>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</si>
  <si>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</si>
  <si>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</si>
  <si>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</si>
  <si>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</si>
  <si>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</si>
  <si>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</si>
  <si>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</si>
  <si>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</si>
  <si>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</si>
  <si>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</si>
  <si>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</si>
  <si>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</si>
  <si>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</si>
  <si>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</si>
  <si>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</si>
  <si>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</si>
  <si>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</si>
  <si>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</si>
  <si>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</si>
  <si>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</si>
  <si>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</si>
  <si>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</si>
  <si>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</si>
  <si>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</si>
  <si>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</si>
  <si>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</si>
  <si>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</si>
  <si>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</si>
  <si>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</si>
  <si>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</si>
  <si>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</si>
  <si>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</si>
  <si>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</si>
  <si>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</si>
  <si>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</si>
  <si>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</si>
  <si>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</si>
  <si>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</si>
  <si>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</si>
  <si>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</si>
  <si>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</si>
  <si>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</si>
  <si>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</si>
  <si>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</si>
  <si>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</si>
  <si>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</si>
  <si>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</si>
  <si>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</si>
  <si>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</si>
  <si>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</si>
  <si>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</si>
  <si>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</si>
  <si>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</si>
  <si>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</si>
  <si>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</si>
  <si>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</si>
  <si>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</si>
  <si>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</si>
  <si>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</si>
  <si>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</si>
  <si>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</si>
  <si>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</si>
  <si>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</si>
  <si>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</si>
  <si>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</si>
  <si>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</si>
  <si>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</si>
  <si>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</si>
  <si>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</si>
  <si>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</si>
  <si>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</si>
  <si>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</si>
  <si>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</si>
  <si>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</si>
  <si>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</si>
  <si>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</si>
  <si>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</si>
  <si>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</si>
  <si>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</si>
  <si>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</si>
  <si>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</si>
  <si>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</si>
  <si>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</si>
  <si>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</si>
  <si>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</si>
  <si>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</si>
  <si>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</si>
  <si>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</si>
  <si>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</si>
  <si>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</si>
  <si>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</si>
  <si>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</si>
  <si>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</si>
  <si>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</si>
  <si>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</si>
  <si>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</si>
  <si>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</si>
  <si>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</si>
  <si>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</si>
  <si>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</si>
  <si>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</si>
  <si>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</si>
  <si>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</si>
  <si>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</si>
  <si>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</si>
  <si>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</si>
  <si>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</si>
  <si>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</si>
  <si>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</si>
  <si>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</si>
  <si>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</si>
  <si>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</si>
  <si>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</si>
  <si>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</si>
  <si>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</si>
  <si>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</si>
  <si>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</si>
  <si>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</si>
  <si>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</si>
  <si>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</si>
  <si>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</si>
  <si>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</si>
  <si>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</si>
  <si>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</si>
  <si>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</si>
  <si>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</si>
  <si>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</si>
  <si>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</si>
  <si>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</si>
  <si>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</si>
  <si>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</si>
  <si>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</si>
  <si>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</si>
  <si>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</si>
  <si>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</si>
  <si>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</si>
  <si>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</si>
  <si>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</si>
  <si>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</si>
  <si>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</si>
  <si>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</si>
  <si>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</si>
  <si>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</si>
  <si>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</si>
  <si>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</si>
  <si>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</si>
  <si>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</si>
  <si>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</si>
  <si>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</si>
  <si>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</si>
  <si>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</si>
  <si>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</si>
  <si>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</si>
  <si>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</si>
  <si>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</si>
  <si>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</si>
  <si>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</si>
  <si>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</si>
  <si>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</si>
  <si>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</si>
  <si>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</si>
  <si>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</si>
  <si>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</si>
  <si>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</si>
  <si>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</si>
  <si>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</si>
  <si>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</si>
  <si>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</si>
  <si>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</si>
  <si>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</si>
  <si>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</si>
  <si>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</si>
  <si>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</si>
  <si>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</si>
  <si>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</si>
  <si>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</si>
  <si>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</si>
  <si>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</si>
  <si>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</si>
  <si>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</si>
  <si>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</si>
  <si>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</si>
  <si>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</si>
  <si>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</si>
  <si>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</si>
  <si>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</si>
  <si>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</si>
  <si>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</si>
  <si>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</si>
  <si>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</si>
  <si>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</si>
  <si>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</si>
  <si>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</si>
  <si>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</si>
  <si>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</si>
  <si>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</si>
  <si>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</si>
  <si>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</si>
  <si>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</si>
  <si>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</si>
  <si>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</si>
  <si>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</si>
  <si>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</si>
  <si>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</si>
  <si>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</si>
  <si>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</si>
  <si>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</si>
  <si>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</si>
  <si>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</si>
  <si>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</si>
  <si>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</si>
  <si>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</si>
  <si>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</si>
  <si>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</si>
  <si>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</si>
  <si>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</si>
  <si>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</si>
  <si>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</si>
  <si>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</si>
  <si>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</si>
  <si>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</si>
  <si>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</si>
  <si>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</si>
  <si>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</si>
  <si>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</si>
  <si>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</si>
  <si>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</si>
  <si>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</si>
  <si>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</si>
  <si>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</si>
  <si>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</si>
  <si>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</si>
  <si>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</si>
  <si>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</si>
  <si>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</si>
  <si>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</si>
  <si>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</si>
  <si>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</si>
  <si>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</si>
  <si>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</si>
  <si>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</si>
  <si>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</si>
  <si>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</si>
  <si>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</si>
  <si>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</si>
  <si>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</si>
  <si>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</si>
  <si>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</si>
  <si>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</si>
  <si>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</si>
  <si>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</si>
  <si>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</si>
  <si>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</si>
  <si>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</si>
  <si>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</si>
  <si>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</si>
  <si>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</si>
  <si>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</si>
  <si>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</si>
  <si>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</si>
  <si>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</si>
  <si>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</si>
  <si>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</si>
  <si>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</si>
  <si>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</si>
  <si>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</si>
  <si>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</si>
  <si>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</si>
  <si>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</si>
  <si>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</si>
  <si>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</si>
  <si>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</si>
  <si>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</si>
  <si>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</si>
  <si>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</si>
  <si>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</si>
  <si>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</si>
  <si>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</si>
  <si>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</si>
  <si>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</si>
  <si>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</si>
  <si>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</si>
  <si>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</si>
  <si>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</si>
  <si>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</si>
  <si>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</si>
  <si>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</si>
  <si>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</si>
  <si>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</si>
  <si>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</si>
  <si>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</si>
  <si>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</si>
  <si>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</si>
  <si>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</si>
  <si>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</si>
  <si>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</si>
  <si>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</si>
  <si>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</si>
  <si>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</si>
  <si>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</si>
  <si>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</si>
  <si>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</si>
  <si>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</si>
  <si>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</si>
  <si>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</si>
  <si>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</si>
  <si>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</si>
  <si>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</si>
  <si>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</si>
  <si>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</si>
  <si>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</si>
  <si>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</si>
  <si>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</si>
  <si>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</si>
  <si>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</si>
  <si>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</si>
  <si>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</si>
  <si>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</si>
  <si>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</si>
  <si>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</si>
  <si>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</si>
  <si>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</si>
  <si>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</si>
  <si>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</si>
  <si>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</si>
  <si>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</si>
  <si>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</si>
  <si>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</si>
  <si>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</si>
  <si>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</si>
  <si>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</si>
  <si>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</si>
  <si>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</si>
  <si>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</si>
  <si>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</si>
  <si>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</si>
  <si>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</si>
  <si>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</si>
  <si>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</si>
  <si>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</si>
  <si>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</si>
  <si>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</si>
  <si>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</si>
  <si>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</si>
  <si>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</si>
  <si>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</si>
  <si>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</si>
  <si>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</si>
  <si>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</si>
  <si>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</si>
  <si>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</si>
  <si>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</si>
  <si>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</si>
  <si>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</si>
  <si>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</si>
  <si>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</si>
  <si>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</si>
  <si>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</si>
  <si>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</si>
  <si>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</si>
  <si>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</si>
  <si>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</si>
  <si>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</si>
  <si>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</si>
  <si>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</si>
  <si>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</si>
  <si>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</si>
  <si>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</si>
  <si>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</si>
  <si>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</si>
  <si>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</si>
  <si>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</si>
  <si>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</si>
  <si>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</si>
  <si>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</si>
  <si>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</si>
  <si>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</si>
  <si>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</si>
  <si>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</si>
  <si>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</si>
  <si>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</si>
  <si>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</si>
  <si>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</si>
  <si>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</si>
  <si>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</si>
  <si>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</si>
  <si>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</si>
  <si>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</si>
  <si>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</si>
  <si>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</si>
  <si>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</si>
  <si>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</si>
  <si>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</si>
  <si>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</si>
  <si>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</si>
  <si>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</si>
  <si>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</si>
  <si>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</si>
  <si>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</si>
  <si>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</si>
  <si>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</si>
  <si>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</si>
  <si>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</si>
  <si>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</si>
  <si>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</si>
  <si>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</si>
  <si>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</si>
  <si>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</si>
  <si>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</si>
  <si>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</si>
  <si>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</si>
  <si>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</si>
  <si>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</si>
  <si>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</si>
  <si>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</si>
  <si>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</si>
  <si>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</si>
  <si>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</si>
  <si>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</si>
  <si>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</si>
  <si>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</si>
  <si>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</si>
  <si>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</si>
  <si>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</si>
  <si>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</si>
  <si>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</si>
  <si>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</si>
  <si>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</si>
  <si>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</si>
  <si>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</si>
  <si>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</si>
  <si>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</si>
  <si>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</si>
  <si>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</si>
  <si>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</si>
  <si>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</si>
  <si>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</si>
  <si>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</si>
  <si>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</si>
  <si>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</si>
  <si>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</si>
  <si>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</si>
  <si>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</si>
  <si>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</si>
  <si>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</si>
  <si>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</si>
  <si>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</si>
  <si>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</si>
  <si>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</si>
  <si>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</si>
  <si>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</si>
  <si>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</si>
  <si>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</si>
  <si>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</si>
  <si>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</si>
  <si>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</si>
  <si>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</si>
  <si>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</si>
  <si>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</si>
  <si>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</si>
  <si>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</si>
  <si>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</si>
  <si>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</si>
  <si>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</si>
  <si>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</si>
  <si>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</si>
  <si>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</si>
  <si>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</si>
  <si>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</si>
  <si>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</si>
  <si>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</si>
  <si>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</si>
  <si>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</si>
  <si>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</si>
  <si>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</si>
  <si>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</si>
  <si>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</si>
  <si>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</si>
  <si>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</si>
  <si>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</si>
  <si>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</si>
  <si>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</si>
  <si>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</si>
  <si>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</si>
  <si>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</si>
  <si>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</si>
  <si>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</si>
  <si>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</si>
  <si>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</si>
  <si>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</si>
  <si>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</si>
  <si>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</si>
  <si>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</si>
  <si>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</si>
  <si>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</si>
  <si>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</si>
  <si>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</si>
  <si>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</si>
  <si>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</si>
  <si>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</si>
  <si>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</si>
  <si>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</si>
  <si>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</si>
  <si>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</si>
  <si>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</si>
  <si>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</si>
  <si>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</si>
  <si>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</si>
  <si>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</si>
  <si>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</si>
  <si>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</si>
  <si>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</si>
  <si>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</si>
  <si>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</si>
  <si>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</si>
  <si>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</si>
  <si>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</si>
  <si>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</si>
  <si>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</si>
  <si>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</si>
  <si>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</si>
  <si>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</si>
  <si>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</si>
  <si>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</si>
  <si>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</si>
  <si>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</si>
  <si>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</si>
  <si>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</si>
  <si>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</si>
  <si>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</si>
  <si>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</si>
  <si>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</si>
  <si>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</si>
  <si>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</si>
  <si>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</si>
  <si>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</si>
  <si>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</si>
  <si>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</si>
  <si>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</si>
  <si>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</si>
  <si>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</si>
  <si>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</si>
  <si>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</si>
  <si>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</si>
  <si>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</si>
  <si>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</si>
  <si>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</si>
  <si>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</si>
  <si>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</si>
  <si>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</si>
  <si>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</si>
  <si>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</si>
  <si>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</si>
  <si>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</si>
  <si>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</si>
  <si>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</si>
  <si>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</si>
  <si>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</si>
  <si>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</si>
  <si>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</si>
  <si>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</si>
  <si>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</si>
  <si>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</si>
  <si>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</si>
  <si>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</si>
  <si>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</si>
  <si>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</si>
  <si>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</si>
  <si>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</si>
  <si>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</si>
  <si>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</si>
  <si>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</si>
  <si>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</si>
  <si>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</si>
  <si>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</si>
  <si>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</si>
  <si>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</si>
  <si>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</si>
  <si>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</si>
  <si>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</si>
  <si>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</si>
  <si>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</si>
  <si>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</si>
  <si>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</si>
  <si>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</si>
  <si>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</si>
  <si>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</si>
  <si>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</si>
  <si>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</si>
  <si>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</si>
  <si>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</si>
  <si>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</si>
  <si>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</si>
  <si>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</si>
  <si>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</si>
  <si>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</si>
  <si>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</si>
  <si>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</si>
  <si>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</si>
  <si>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</si>
  <si>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</si>
  <si>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</si>
  <si>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</si>
  <si>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</si>
  <si>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</si>
  <si>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</si>
  <si>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</si>
  <si>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</si>
  <si>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</si>
  <si>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</si>
  <si>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</si>
  <si>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</si>
  <si>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</si>
  <si>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</si>
  <si>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</si>
  <si>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</si>
  <si>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</si>
  <si>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</si>
  <si>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</si>
  <si>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</si>
  <si>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</si>
  <si>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</si>
  <si>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</si>
  <si>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</si>
  <si>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</si>
  <si>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</si>
  <si>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</si>
  <si>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</si>
  <si>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</si>
  <si>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</si>
  <si>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</si>
  <si>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</si>
  <si>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</si>
  <si>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</si>
  <si>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</si>
  <si>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</si>
  <si>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</si>
  <si>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</si>
  <si>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</si>
  <si>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</si>
  <si>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</si>
  <si>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</si>
  <si>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</si>
  <si>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</si>
  <si>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</si>
  <si>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</si>
  <si>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</si>
  <si>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</si>
  <si>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</si>
  <si>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</si>
  <si>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</si>
  <si>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</si>
  <si>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</si>
  <si>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</si>
  <si>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</si>
  <si>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</si>
  <si>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</si>
  <si>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</si>
  <si>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</si>
  <si>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</si>
  <si>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</si>
  <si>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</si>
  <si>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</si>
  <si>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</si>
  <si>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</si>
  <si>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</si>
  <si>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</si>
  <si>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</si>
  <si>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</si>
  <si>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</si>
  <si>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</si>
  <si>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</si>
  <si>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</si>
  <si>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</si>
  <si>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</si>
  <si>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</si>
  <si>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</si>
  <si>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</si>
  <si>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</si>
  <si>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</si>
  <si>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</si>
  <si>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</si>
  <si>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</si>
  <si>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</si>
  <si>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</si>
  <si>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</si>
  <si>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</si>
  <si>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</si>
  <si>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</si>
  <si>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</si>
  <si>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</si>
  <si>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</si>
  <si>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</si>
  <si>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</si>
  <si>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</si>
  <si>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</si>
  <si>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</si>
  <si>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</si>
  <si>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</si>
  <si>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</si>
  <si>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</si>
  <si>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</si>
  <si>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</si>
  <si>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</si>
  <si>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</si>
  <si>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</si>
  <si>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</si>
  <si>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</si>
  <si>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</si>
  <si>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</si>
  <si>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</si>
  <si>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</si>
  <si>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</si>
  <si>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</si>
  <si>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</si>
  <si>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</si>
  <si>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</si>
  <si>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</si>
  <si>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</si>
  <si>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</si>
  <si>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</si>
  <si>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</si>
  <si>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</si>
  <si>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</si>
  <si>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</si>
  <si>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</si>
  <si>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</si>
  <si>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</si>
  <si>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</si>
  <si>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</si>
  <si>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</si>
  <si>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</si>
  <si>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</si>
  <si>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</si>
  <si>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</si>
  <si>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</si>
  <si>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</si>
  <si>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</si>
  <si>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</si>
  <si>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</si>
  <si>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</si>
  <si>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</si>
  <si>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</si>
  <si>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</si>
  <si>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</si>
  <si>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</si>
  <si>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</si>
  <si>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</si>
  <si>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</si>
  <si>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</si>
  <si>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</si>
  <si>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</si>
  <si>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</si>
  <si>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</si>
  <si>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</si>
  <si>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</si>
  <si>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</si>
  <si>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</si>
  <si>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</si>
  <si>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</si>
  <si>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</si>
  <si>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</si>
  <si>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</si>
  <si>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</si>
  <si>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</si>
  <si>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</si>
  <si>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</si>
  <si>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</si>
  <si>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</si>
  <si>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</si>
  <si>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</si>
  <si>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</si>
  <si>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</si>
  <si>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</si>
  <si>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</si>
  <si>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</si>
  <si>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</si>
  <si>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</si>
  <si>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</si>
  <si>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</si>
  <si>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</si>
  <si>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</si>
  <si>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</si>
  <si>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</si>
  <si>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</si>
  <si>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</si>
  <si>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</si>
  <si>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</si>
  <si>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</si>
  <si>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</si>
  <si>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</si>
  <si>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</si>
  <si>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</si>
  <si>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</si>
  <si>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</si>
  <si>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</si>
  <si>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</si>
  <si>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</si>
  <si>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</si>
  <si>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</si>
  <si>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</si>
  <si>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</si>
  <si>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</si>
  <si>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</si>
  <si>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</si>
  <si>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</si>
  <si>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</si>
  <si>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</si>
  <si>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</si>
  <si>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</si>
  <si>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</si>
  <si>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</si>
  <si>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</si>
  <si>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</si>
  <si>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</si>
  <si>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</si>
  <si>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</si>
  <si>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</si>
  <si>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</si>
  <si>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</si>
  <si>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</si>
  <si>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</si>
  <si>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</si>
  <si>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</si>
  <si>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</si>
  <si>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</si>
  <si>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</si>
  <si>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</si>
  <si>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</si>
  <si>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</si>
  <si>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</si>
  <si>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</si>
  <si>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</si>
  <si>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</si>
  <si>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</si>
  <si>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</si>
  <si>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</si>
  <si>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</si>
  <si>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</si>
  <si>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</si>
  <si>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</si>
  <si>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</si>
  <si>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</si>
  <si>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</si>
  <si>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</si>
  <si>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</si>
  <si>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</si>
  <si>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</si>
  <si>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</si>
  <si>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</si>
  <si>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</si>
  <si>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</si>
  <si>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</si>
  <si>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</si>
  <si>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</si>
  <si>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</si>
  <si>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</si>
  <si>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</si>
  <si>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</si>
  <si>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</si>
  <si>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</si>
  <si>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</si>
  <si>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</si>
  <si>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</si>
  <si>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</si>
  <si>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</si>
  <si>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</si>
  <si>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</si>
  <si>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</si>
  <si>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</si>
  <si>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</si>
  <si>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</si>
  <si>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</si>
  <si>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</si>
  <si>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</si>
  <si>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</si>
  <si>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</si>
  <si>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</si>
  <si>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</si>
  <si>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</si>
  <si>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</si>
  <si>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</si>
  <si>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</si>
  <si>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</si>
  <si>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</si>
  <si>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</si>
  <si>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</si>
  <si>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</si>
  <si>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</si>
  <si>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</si>
  <si>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</si>
  <si>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</si>
  <si>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</si>
  <si>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</si>
  <si>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</si>
  <si>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</si>
  <si>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</si>
  <si>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</si>
  <si>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</si>
  <si>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</si>
  <si>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</si>
  <si>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</si>
  <si>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</si>
  <si>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</si>
  <si>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</si>
  <si>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</si>
  <si>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</si>
  <si>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</si>
  <si>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</si>
  <si>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</si>
  <si>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</si>
  <si>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</si>
  <si>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</si>
  <si>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</si>
  <si>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</si>
  <si>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</si>
  <si>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</si>
  <si>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</si>
  <si>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</si>
  <si>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</si>
  <si>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</si>
  <si>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</si>
  <si>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</si>
  <si>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</si>
  <si>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</si>
  <si>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</si>
  <si>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</si>
  <si>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</si>
  <si>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</si>
  <si>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</si>
  <si>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</si>
  <si>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</si>
  <si>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</si>
  <si>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</si>
  <si>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</si>
  <si>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</si>
  <si>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</si>
  <si>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</si>
  <si>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</si>
  <si>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</si>
  <si>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</si>
  <si>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</si>
  <si>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</si>
  <si>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</si>
  <si>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</si>
  <si>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</si>
  <si>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</si>
  <si>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</si>
  <si>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</si>
  <si>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</si>
  <si>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</si>
  <si>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</si>
  <si>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</si>
  <si>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</si>
  <si>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</si>
  <si>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</si>
  <si>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</si>
  <si>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</si>
  <si>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</si>
  <si>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</si>
  <si>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</si>
  <si>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</si>
  <si>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</si>
  <si>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</si>
  <si>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</si>
  <si>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</si>
  <si>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</si>
  <si>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</si>
  <si>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</si>
  <si>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</si>
  <si>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</si>
  <si>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</si>
  <si>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</si>
  <si>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</si>
  <si>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</si>
  <si>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</si>
  <si>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</si>
  <si>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</si>
  <si>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</si>
  <si>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</si>
  <si>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</si>
  <si>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</si>
  <si>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</si>
  <si>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</si>
  <si>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</si>
  <si>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</si>
  <si>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</si>
  <si>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</si>
  <si>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</si>
  <si>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</si>
  <si>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</si>
  <si>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</si>
  <si>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</si>
  <si>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</si>
  <si>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</si>
  <si>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</si>
  <si>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</si>
  <si>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</si>
  <si>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</si>
  <si>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</si>
  <si>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</si>
  <si>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</si>
  <si>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</si>
  <si>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</si>
  <si>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</si>
  <si>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</si>
  <si>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</si>
  <si>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</si>
  <si>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</si>
  <si>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</si>
  <si>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</si>
  <si>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</si>
  <si>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</si>
  <si>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</si>
  <si>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</si>
  <si>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</si>
  <si>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</si>
  <si>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</si>
  <si>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</si>
  <si>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</si>
  <si>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</si>
  <si>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</si>
  <si>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</si>
  <si>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</si>
  <si>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</si>
  <si>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</si>
  <si>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</si>
  <si>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</si>
  <si>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</si>
  <si>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</si>
  <si>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</si>
  <si>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</si>
  <si>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</si>
  <si>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</si>
  <si>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</si>
  <si>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</si>
  <si>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</si>
  <si>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</si>
  <si>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</si>
  <si>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</si>
  <si>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</si>
  <si>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</si>
  <si>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</si>
  <si>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</si>
  <si>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</si>
  <si>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</si>
  <si>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</si>
  <si>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</si>
  <si>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</si>
  <si>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</si>
  <si>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</si>
  <si>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</si>
  <si>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</si>
  <si>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</si>
  <si>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</si>
  <si>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</si>
  <si>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</si>
  <si>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</si>
  <si>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</si>
  <si>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</si>
  <si>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</si>
  <si>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</si>
  <si>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</si>
  <si>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</si>
  <si>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</si>
  <si>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</si>
  <si>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</si>
  <si>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</si>
  <si>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</si>
  <si>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</si>
  <si>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</si>
  <si>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</si>
  <si>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</si>
  <si>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</si>
  <si>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</si>
  <si>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</si>
  <si>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</si>
  <si>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</si>
  <si>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</si>
  <si>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</si>
  <si>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</si>
  <si>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</si>
  <si>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</si>
  <si>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</si>
  <si>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</si>
  <si>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</si>
  <si>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</si>
  <si>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</si>
  <si>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</si>
  <si>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</si>
  <si>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</si>
  <si>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</si>
  <si>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</si>
  <si>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</si>
  <si>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</si>
  <si>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</si>
  <si>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</si>
  <si>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</si>
  <si>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</si>
  <si>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</si>
  <si>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</si>
  <si>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</si>
  <si>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</si>
  <si>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</si>
  <si>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</si>
  <si>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</si>
  <si>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</si>
  <si>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</si>
  <si>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</si>
  <si>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</si>
  <si>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</si>
  <si>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</si>
  <si>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</si>
  <si>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</si>
  <si>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</si>
  <si>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</si>
  <si>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</si>
  <si>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</si>
  <si>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</si>
  <si>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</si>
  <si>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</si>
  <si>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</si>
  <si>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</si>
  <si>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</si>
  <si>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</si>
  <si>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</si>
  <si>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</si>
  <si>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</si>
  <si>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</si>
  <si>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</si>
  <si>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</si>
  <si>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</si>
  <si>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</si>
  <si>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</si>
  <si>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</si>
  <si>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</si>
  <si>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</si>
  <si>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</si>
  <si>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</si>
  <si>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</si>
  <si>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</si>
  <si>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</si>
  <si>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</si>
  <si>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</si>
  <si>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</si>
  <si>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</si>
  <si>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</si>
  <si>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</si>
  <si>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</si>
  <si>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</si>
  <si>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</si>
  <si>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</si>
  <si>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</si>
  <si>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</si>
  <si>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</si>
  <si>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</si>
  <si>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</si>
  <si>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</si>
  <si>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</si>
  <si>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</si>
  <si>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</si>
  <si>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</si>
  <si>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</si>
  <si>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</si>
  <si>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</si>
  <si>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</si>
  <si>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</si>
  <si>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</si>
  <si>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</si>
  <si>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</si>
  <si>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</si>
  <si>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</si>
  <si>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</si>
  <si>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</si>
  <si>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</si>
  <si>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</si>
  <si>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</si>
  <si>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</si>
  <si>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</si>
  <si>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</si>
  <si>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</si>
  <si>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</si>
  <si>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</si>
  <si>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</si>
  <si>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</si>
  <si>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</si>
  <si>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</si>
  <si>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</si>
  <si>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</si>
  <si>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</si>
  <si>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</si>
  <si>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</si>
  <si>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</si>
  <si>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</si>
  <si>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</si>
  <si>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</si>
  <si>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</si>
  <si>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</si>
  <si>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</si>
  <si>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</si>
  <si>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</si>
  <si>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</si>
  <si>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</si>
  <si>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</si>
  <si>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</si>
  <si>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</si>
  <si>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</si>
  <si>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</si>
  <si>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</si>
  <si>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</si>
  <si>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</si>
  <si>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</si>
  <si>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</si>
  <si>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</si>
  <si>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</si>
  <si>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</si>
  <si>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</si>
  <si>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</si>
  <si>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</si>
  <si>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</si>
  <si>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</si>
  <si>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</si>
  <si>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</si>
  <si>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</si>
  <si>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</si>
  <si>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</si>
  <si>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</si>
  <si>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</si>
  <si>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</si>
  <si>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</si>
  <si>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</si>
  <si>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</si>
  <si>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</si>
  <si>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</si>
  <si>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</si>
  <si>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</si>
  <si>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</si>
  <si>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</si>
  <si>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</si>
  <si>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</si>
  <si>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</si>
  <si>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</si>
  <si>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</si>
  <si>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</si>
  <si>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</si>
  <si>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</si>
  <si>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</si>
  <si>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</si>
  <si>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</si>
  <si>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</si>
  <si>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</si>
  <si>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</si>
  <si>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</si>
  <si>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</si>
  <si>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</si>
  <si>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</si>
  <si>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</si>
  <si>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</si>
  <si>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</si>
  <si>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</si>
  <si>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</si>
  <si>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</si>
  <si>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</si>
  <si>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</si>
  <si>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</si>
  <si>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</si>
  <si>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</si>
  <si>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</si>
  <si>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</si>
  <si>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</si>
  <si>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</si>
  <si>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</si>
  <si>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</si>
  <si>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</si>
  <si>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</si>
  <si>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</si>
  <si>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</si>
  <si>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</si>
  <si>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</si>
  <si>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</si>
  <si>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</si>
  <si>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</si>
  <si>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</si>
  <si>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</si>
  <si>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</si>
  <si>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</si>
  <si>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</si>
  <si>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</si>
  <si>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</si>
  <si>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</si>
  <si>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</si>
  <si>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</si>
  <si>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</si>
  <si>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</si>
  <si>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</si>
  <si>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</si>
  <si>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</si>
  <si>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</si>
  <si>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</si>
  <si>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</si>
  <si>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</si>
  <si>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</si>
  <si>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</si>
  <si>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</si>
  <si>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</si>
  <si>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</si>
  <si>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</si>
  <si>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</si>
  <si>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</si>
  <si>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</si>
  <si>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</si>
  <si>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</si>
  <si>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</si>
  <si>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</si>
  <si>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</si>
  <si>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</si>
  <si>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</si>
  <si>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</si>
  <si>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</si>
  <si>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</si>
  <si>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</si>
  <si>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</si>
  <si>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</si>
  <si>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</si>
  <si>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</si>
  <si>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</si>
  <si>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</si>
  <si>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</si>
  <si>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</si>
  <si>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</si>
  <si>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</si>
  <si>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</si>
  <si>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</si>
  <si>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</si>
  <si>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</si>
  <si>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</si>
  <si>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</si>
  <si>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</si>
  <si>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</si>
  <si>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</si>
  <si>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</si>
  <si>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</si>
  <si>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</si>
  <si>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</si>
  <si>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</si>
  <si>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</si>
  <si>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</si>
  <si>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</si>
  <si>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</si>
  <si>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</si>
  <si>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</si>
  <si>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</si>
  <si>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</si>
  <si>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</si>
  <si>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</si>
  <si>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</si>
  <si>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</si>
  <si>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</si>
  <si>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</si>
  <si>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</si>
  <si>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</si>
  <si>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</si>
  <si>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</si>
  <si>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</si>
  <si>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</si>
  <si>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</si>
  <si>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</si>
  <si>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</si>
  <si>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</si>
  <si>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</si>
  <si>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</si>
  <si>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</si>
  <si>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</si>
  <si>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</si>
  <si>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</si>
  <si>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</si>
  <si>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</si>
  <si>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</si>
  <si>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</si>
  <si>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</si>
  <si>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</si>
  <si>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</si>
  <si>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</si>
  <si>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</si>
  <si>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</si>
  <si>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</si>
  <si>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</si>
  <si>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</si>
  <si>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</si>
  <si>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</si>
  <si>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</si>
  <si>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</si>
  <si>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</si>
  <si>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</si>
  <si>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</si>
  <si>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</si>
  <si>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</si>
  <si>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</si>
  <si>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</si>
  <si>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</si>
  <si>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</si>
  <si>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</si>
  <si>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</si>
  <si>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</si>
  <si>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</si>
  <si>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</si>
  <si>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</si>
  <si>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</si>
  <si>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</si>
  <si>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</si>
  <si>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</si>
  <si>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</si>
  <si>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</si>
  <si>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</si>
  <si>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</si>
  <si>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</si>
  <si>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</si>
  <si>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</si>
  <si>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</si>
  <si>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</si>
  <si>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</si>
  <si>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</si>
  <si>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</si>
  <si>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</si>
  <si>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</si>
  <si>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</si>
  <si>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</si>
  <si>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</si>
  <si>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</si>
  <si>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</si>
  <si>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</si>
  <si>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</si>
  <si>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</si>
  <si>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</si>
  <si>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</si>
  <si>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</si>
  <si>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</si>
  <si>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</si>
  <si>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</si>
  <si>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</si>
  <si>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</si>
  <si>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</si>
  <si>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</si>
  <si>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</si>
  <si>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</si>
  <si>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</si>
  <si>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</si>
  <si>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</si>
  <si>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</si>
  <si>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</si>
  <si>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</si>
  <si>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</si>
  <si>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</si>
  <si>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</si>
  <si>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</si>
  <si>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</si>
  <si>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</si>
  <si>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</si>
  <si>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</si>
  <si>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</si>
  <si>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</si>
  <si>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</si>
  <si>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</si>
  <si>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</si>
  <si>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</si>
  <si>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</si>
  <si>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</si>
  <si>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</si>
  <si>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</si>
  <si>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</si>
  <si>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</si>
  <si>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</si>
  <si>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</si>
  <si>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</si>
  <si>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</si>
  <si>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</si>
  <si>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</si>
  <si>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</si>
  <si>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</si>
  <si>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</si>
  <si>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</si>
  <si>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</si>
  <si>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</si>
  <si>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</si>
  <si>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</si>
  <si>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</si>
  <si>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</si>
  <si>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</si>
  <si>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</si>
  <si>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</si>
  <si>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</si>
  <si>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</si>
  <si>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</si>
  <si>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</si>
  <si>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</si>
  <si>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</si>
  <si>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</si>
  <si>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</si>
  <si>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</si>
  <si>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</si>
  <si>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</si>
  <si>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</si>
  <si>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</si>
  <si>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</si>
  <si>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</si>
  <si>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</si>
  <si>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</si>
  <si>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</si>
  <si>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</si>
  <si>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</si>
  <si>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</si>
  <si>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</si>
  <si>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</si>
  <si>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</si>
  <si>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</si>
  <si>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</si>
  <si>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</si>
  <si>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</si>
  <si>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</si>
  <si>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</si>
  <si>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</si>
  <si>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</si>
  <si>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</si>
  <si>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</si>
  <si>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</si>
  <si>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</si>
  <si>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</si>
  <si>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</si>
  <si>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</si>
  <si>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</si>
  <si>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</si>
  <si>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</si>
  <si>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</si>
  <si>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</si>
  <si>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</si>
  <si>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</si>
  <si>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</si>
  <si>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</si>
  <si>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</si>
  <si>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</si>
  <si>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</si>
  <si>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</si>
  <si>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</si>
  <si>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</si>
  <si>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</si>
  <si>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</si>
  <si>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</si>
  <si>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</si>
  <si>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</si>
  <si>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</si>
  <si>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</si>
  <si>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</si>
  <si>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</si>
  <si>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</si>
  <si>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</si>
  <si>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</si>
  <si>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</si>
  <si>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</si>
  <si>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</si>
  <si>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</si>
  <si>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</si>
  <si>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</si>
  <si>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</si>
  <si>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</si>
  <si>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</si>
  <si>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</si>
  <si>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</si>
  <si>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</si>
  <si>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</si>
  <si>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</si>
  <si>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</si>
  <si>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</si>
  <si>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</si>
  <si>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</si>
  <si>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</si>
  <si>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</si>
  <si>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</si>
  <si>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</si>
  <si>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</si>
  <si>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</si>
  <si>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</si>
  <si>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</si>
  <si>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</si>
  <si>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</si>
  <si>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</si>
  <si>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</si>
  <si>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</si>
  <si>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</si>
  <si>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</si>
  <si>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</si>
  <si>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</si>
  <si>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</si>
  <si>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</si>
  <si>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</si>
  <si>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</si>
  <si>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</si>
  <si>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</si>
  <si>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</si>
  <si>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</si>
  <si>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</si>
  <si>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</si>
  <si>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</si>
  <si>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</si>
  <si>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</si>
  <si>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</si>
  <si>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</si>
  <si>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</si>
  <si>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</si>
  <si>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</si>
  <si>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</si>
  <si>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</si>
  <si>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</si>
  <si>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</si>
  <si>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</si>
  <si>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</si>
  <si>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</si>
  <si>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</si>
  <si>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</si>
  <si>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</si>
  <si>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</si>
  <si>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</si>
  <si>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</si>
  <si>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</si>
  <si>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</si>
  <si>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</si>
  <si>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</si>
  <si>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</si>
  <si>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</si>
  <si>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</si>
  <si>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</si>
  <si>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</si>
  <si>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</si>
  <si>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</si>
  <si>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</si>
  <si>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</si>
  <si>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</si>
  <si>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</si>
  <si>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</si>
  <si>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</si>
  <si>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</si>
  <si>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</si>
  <si>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</si>
  <si>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</si>
  <si>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</si>
  <si>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</si>
  <si>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</si>
  <si>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</si>
  <si>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</si>
  <si>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</si>
  <si>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</si>
  <si>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</si>
  <si>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</si>
  <si>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</si>
  <si>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</si>
  <si>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</si>
  <si>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</si>
  <si>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</si>
  <si>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</si>
  <si>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</si>
  <si>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</si>
  <si>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</si>
  <si>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</si>
  <si>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</si>
  <si>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</si>
  <si>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</si>
  <si>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</si>
  <si>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</si>
  <si>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</si>
  <si>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</si>
  <si>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</si>
  <si>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</si>
  <si>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</si>
  <si>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</si>
  <si>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</si>
  <si>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</si>
  <si>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</si>
  <si>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</si>
  <si>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</si>
  <si>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</si>
  <si>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</si>
  <si>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</si>
  <si>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</si>
  <si>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</si>
  <si>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</si>
  <si>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</si>
  <si>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</si>
  <si>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</si>
  <si>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</si>
  <si>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</si>
  <si>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</si>
  <si>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</si>
  <si>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</si>
  <si>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</si>
  <si>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</si>
  <si>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</si>
  <si>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</si>
  <si>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</si>
  <si>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</si>
  <si>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</si>
  <si>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</si>
  <si>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</si>
  <si>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</si>
  <si>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</si>
  <si>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</si>
  <si>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</si>
  <si>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</si>
  <si>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</si>
  <si>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</si>
  <si>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</si>
  <si>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</si>
  <si>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</si>
  <si>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</si>
  <si>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</si>
  <si>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</si>
  <si>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</si>
  <si>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</si>
  <si>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</si>
  <si>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</si>
  <si>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</si>
  <si>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</si>
  <si>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</si>
  <si>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</si>
  <si>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</si>
  <si>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</si>
  <si>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</si>
  <si>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</si>
  <si>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</si>
  <si>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</si>
  <si>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</si>
  <si>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</si>
  <si>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</si>
  <si>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</si>
  <si>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</si>
  <si>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</si>
  <si>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</si>
  <si>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</si>
  <si>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</si>
  <si>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</si>
  <si>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</si>
  <si>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</si>
  <si>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</si>
  <si>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</si>
  <si>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</si>
  <si>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</si>
  <si>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</si>
  <si>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</si>
  <si>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</si>
  <si>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</si>
  <si>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</si>
  <si>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</si>
  <si>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</si>
  <si>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</si>
  <si>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</si>
  <si>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</si>
  <si>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</si>
  <si>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</si>
  <si>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</si>
  <si>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</si>
  <si>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</si>
  <si>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</si>
  <si>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</si>
  <si>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</si>
  <si>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</si>
  <si>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</si>
  <si>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</si>
  <si>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</si>
  <si>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</si>
  <si>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</si>
  <si>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</si>
  <si>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</si>
  <si>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</si>
  <si>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</si>
  <si>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</si>
  <si>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</si>
  <si>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</si>
  <si>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</si>
  <si>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</si>
  <si>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</si>
  <si>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</si>
  <si>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</si>
  <si>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</si>
  <si>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</si>
  <si>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</si>
  <si>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</si>
  <si>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</si>
  <si>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</si>
  <si>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</si>
  <si>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</si>
  <si>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</si>
  <si>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</si>
  <si>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</si>
  <si>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</si>
  <si>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</si>
  <si>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</si>
  <si>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</si>
  <si>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</si>
  <si>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</si>
  <si>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</si>
  <si>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</si>
  <si>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</si>
  <si>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</si>
  <si>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</si>
  <si>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</si>
  <si>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</si>
  <si>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</si>
  <si>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</si>
  <si>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</si>
  <si>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</si>
  <si>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</si>
  <si>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</si>
  <si>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</si>
  <si>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</si>
  <si>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</si>
  <si>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</si>
  <si>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</si>
  <si>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</si>
  <si>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</si>
  <si>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</si>
  <si>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</si>
  <si>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</si>
  <si>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</si>
  <si>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</si>
  <si>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</si>
  <si>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</si>
  <si>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</si>
  <si>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</si>
  <si>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</si>
  <si>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</si>
  <si>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</si>
  <si>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</si>
  <si>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</si>
  <si>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</si>
  <si>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</si>
  <si>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</si>
  <si>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</si>
  <si>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</si>
  <si>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</si>
  <si>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</si>
  <si>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</si>
  <si>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</si>
  <si>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</si>
  <si>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</si>
  <si>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</si>
  <si>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</si>
  <si>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</si>
  <si>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</si>
  <si>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</si>
  <si>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</si>
  <si>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</si>
  <si>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</si>
  <si>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</si>
  <si>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</si>
  <si>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</si>
  <si>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</si>
  <si>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</si>
  <si>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</si>
  <si>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</si>
  <si>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</si>
  <si>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</si>
  <si>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</si>
  <si>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</si>
  <si>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</si>
  <si>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</si>
  <si>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</si>
  <si>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</si>
  <si>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</si>
  <si>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</si>
  <si>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</si>
  <si>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</si>
  <si>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</si>
  <si>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</si>
  <si>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</si>
  <si>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</si>
  <si>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</si>
  <si>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</si>
  <si>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</si>
  <si>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</si>
  <si>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</si>
  <si>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</si>
  <si>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</si>
  <si>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</si>
  <si>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</si>
  <si>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</si>
  <si>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</si>
  <si>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</si>
  <si>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</si>
  <si>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</si>
  <si>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</si>
  <si>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</si>
  <si>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</si>
  <si>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</si>
  <si>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</si>
  <si>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</si>
  <si>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</si>
  <si>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</si>
  <si>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</si>
  <si>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</si>
  <si>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</si>
  <si>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</si>
  <si>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</si>
  <si>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</si>
  <si>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</si>
  <si>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</si>
  <si>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</si>
  <si>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</si>
  <si>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</si>
  <si>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</si>
  <si>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</si>
  <si>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</si>
  <si>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</si>
  <si>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</si>
  <si>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</si>
  <si>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</si>
  <si>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</si>
  <si>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</si>
  <si>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</si>
  <si>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</si>
  <si>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</si>
  <si>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</si>
  <si>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</si>
  <si>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</si>
  <si>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</si>
  <si>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</si>
  <si>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</si>
  <si>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</si>
  <si>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</si>
  <si>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</si>
  <si>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</si>
  <si>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</si>
  <si>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</si>
  <si>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</si>
  <si>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</si>
  <si>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</si>
  <si>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</si>
  <si>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</si>
  <si>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</si>
  <si>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</si>
  <si>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</si>
  <si>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</si>
  <si>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</si>
  <si>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</si>
  <si>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</si>
  <si>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</si>
  <si>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</si>
  <si>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</si>
  <si>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</si>
  <si>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</si>
  <si>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</si>
  <si>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</si>
  <si>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</si>
  <si>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</si>
  <si>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</si>
  <si>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</si>
  <si>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</si>
  <si>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</si>
  <si>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</si>
  <si>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</si>
  <si>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</si>
  <si>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</si>
  <si>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</si>
  <si>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</si>
  <si>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</si>
  <si>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</si>
  <si>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</si>
  <si>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</si>
  <si>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</si>
  <si>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</si>
  <si>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</si>
  <si>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</si>
  <si>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</si>
  <si>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</si>
  <si>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</si>
  <si>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</si>
  <si>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</si>
  <si>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</si>
  <si>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</si>
  <si>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</si>
  <si>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</si>
  <si>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</si>
  <si>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</si>
  <si>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</si>
  <si>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</si>
  <si>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</si>
  <si>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</si>
  <si>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</si>
  <si>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</si>
  <si>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</si>
  <si>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</si>
  <si>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</si>
  <si>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</si>
  <si>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</si>
  <si>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</si>
  <si>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</si>
  <si>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</si>
  <si>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</si>
  <si>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</si>
  <si>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</si>
  <si>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</si>
  <si>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</si>
  <si>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</si>
  <si>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</si>
  <si>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</si>
  <si>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</si>
  <si>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</si>
  <si>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</si>
  <si>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</si>
  <si>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</si>
  <si>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</si>
  <si>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</si>
  <si>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</si>
  <si>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</si>
  <si>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</si>
  <si>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</si>
  <si>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</si>
  <si>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</si>
  <si>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</si>
  <si>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</si>
  <si>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</si>
  <si>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</si>
  <si>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</si>
  <si>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</si>
  <si>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</si>
  <si>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</si>
  <si>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</si>
  <si>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</si>
  <si>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</si>
  <si>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</si>
  <si>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</si>
  <si>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</si>
  <si>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</si>
  <si>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</si>
  <si>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</si>
  <si>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</si>
  <si>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</si>
  <si>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</si>
  <si>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</si>
  <si>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</si>
  <si>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</si>
  <si>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</si>
  <si>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</si>
  <si>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</si>
  <si>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</si>
  <si>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</si>
  <si>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</si>
  <si>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</si>
  <si>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</si>
  <si>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</si>
  <si>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</si>
  <si>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</si>
  <si>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</si>
  <si>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</si>
  <si>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</si>
  <si>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</si>
  <si>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</si>
  <si>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</si>
  <si>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</si>
  <si>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</si>
  <si>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</si>
  <si>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</si>
  <si>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</si>
  <si>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</si>
  <si>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</si>
  <si>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</si>
  <si>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</si>
  <si>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</si>
  <si>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</si>
  <si>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</si>
  <si>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</si>
  <si>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</si>
  <si>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</si>
  <si>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</si>
  <si>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</si>
  <si>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</si>
  <si>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</si>
  <si>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</si>
  <si>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</si>
  <si>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</si>
  <si>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</si>
  <si>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</si>
  <si>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</si>
  <si>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</si>
  <si>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</si>
  <si>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</si>
  <si>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</si>
  <si>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</si>
  <si>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</si>
  <si>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</si>
  <si>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</si>
  <si>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</si>
  <si>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</si>
  <si>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</si>
  <si>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</si>
  <si>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</si>
  <si>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</si>
  <si>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</si>
  <si>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</si>
  <si>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</si>
  <si>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</si>
  <si>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</si>
  <si>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</si>
  <si>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</si>
  <si>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</si>
  <si>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</si>
  <si>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</si>
  <si>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</si>
  <si>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</si>
  <si>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</si>
  <si>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</si>
  <si>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</si>
  <si>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</si>
  <si>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</si>
  <si>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</si>
  <si>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</si>
  <si>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</si>
  <si>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</si>
  <si>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</si>
  <si>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</si>
  <si>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</si>
  <si>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</si>
  <si>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</si>
  <si>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</si>
  <si>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</si>
  <si>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</si>
  <si>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</si>
  <si>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</si>
  <si>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</si>
  <si>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</si>
  <si>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</si>
  <si>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</si>
  <si>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</si>
  <si>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</si>
  <si>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</si>
  <si>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</si>
  <si>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</si>
  <si>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</si>
  <si>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</si>
  <si>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</si>
  <si>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</si>
  <si>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</si>
  <si>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</si>
  <si>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</si>
  <si>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</si>
  <si>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</si>
  <si>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</si>
  <si>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</si>
  <si>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</si>
  <si>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</si>
  <si>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</si>
  <si>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</si>
  <si>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</si>
  <si>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</si>
  <si>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</si>
  <si>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</si>
  <si>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</si>
  <si>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</si>
  <si>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</si>
  <si>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</si>
  <si>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</si>
  <si>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</si>
  <si>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</si>
  <si>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</si>
  <si>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</si>
  <si>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</si>
  <si>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</si>
  <si>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</si>
  <si>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</si>
  <si>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</si>
  <si>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</si>
  <si>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</si>
  <si>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</si>
  <si>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</si>
  <si>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</si>
  <si>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</si>
  <si>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</si>
  <si>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</si>
  <si>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</si>
  <si>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</si>
  <si>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</si>
  <si>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</si>
  <si>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</si>
  <si>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</si>
  <si>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</si>
  <si>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</si>
  <si>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</si>
  <si>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</si>
  <si>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</si>
  <si>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</si>
  <si>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</si>
  <si>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</si>
  <si>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</si>
  <si>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</si>
  <si>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</si>
  <si>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</si>
  <si>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</si>
  <si>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</si>
  <si>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</si>
  <si>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</si>
  <si>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</si>
  <si>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</si>
  <si>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</si>
  <si>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</si>
  <si>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</si>
  <si>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</si>
  <si>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</si>
  <si>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</si>
  <si>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</si>
  <si>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</si>
  <si>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</si>
  <si>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</si>
  <si>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</si>
  <si>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</si>
  <si>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</si>
  <si>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</si>
  <si>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</si>
  <si>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</si>
  <si>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</si>
  <si>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</si>
  <si>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</si>
  <si>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</si>
  <si>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</si>
  <si>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</si>
  <si>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</si>
  <si>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</si>
  <si>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</si>
  <si>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</si>
  <si>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</si>
  <si>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</si>
  <si>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</si>
  <si>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</si>
  <si>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</si>
  <si>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</si>
  <si>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</si>
  <si>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</si>
  <si>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</si>
  <si>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</si>
  <si>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</si>
  <si>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</si>
  <si>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</si>
  <si>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</si>
  <si>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</si>
  <si>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</si>
  <si>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</si>
  <si>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</si>
  <si>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</si>
  <si>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</si>
  <si>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</si>
  <si>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</si>
  <si>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</si>
  <si>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</si>
  <si>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</si>
  <si>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</si>
  <si>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</si>
  <si>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</si>
  <si>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</si>
  <si>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</si>
  <si>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</si>
  <si>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</si>
  <si>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</si>
  <si>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</si>
  <si>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</si>
  <si>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</si>
  <si>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</si>
  <si>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</si>
  <si>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</si>
  <si>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</si>
  <si>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</si>
  <si>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</si>
  <si>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</si>
  <si>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</si>
  <si>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</si>
  <si>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</si>
  <si>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</si>
  <si>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</si>
  <si>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</si>
  <si>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</si>
  <si>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</si>
  <si>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</si>
  <si>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</si>
  <si>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</si>
  <si>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</si>
  <si>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</si>
  <si>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</si>
  <si>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</si>
  <si>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</si>
  <si>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</si>
  <si>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</si>
  <si>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</si>
  <si>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</si>
  <si>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</si>
  <si>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</si>
  <si>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</si>
  <si>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</si>
  <si>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</si>
  <si>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</si>
  <si>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</si>
  <si>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</si>
  <si>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</si>
  <si>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</si>
  <si>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</si>
  <si>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</si>
  <si>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</si>
  <si>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</si>
  <si>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</si>
  <si>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</si>
  <si>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</si>
  <si>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</si>
  <si>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</si>
  <si>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</si>
  <si>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</si>
  <si>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</si>
  <si>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</si>
  <si>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</si>
  <si>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</si>
  <si>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</si>
  <si>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</si>
  <si>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</si>
  <si>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</si>
  <si>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</si>
  <si>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</si>
  <si>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</si>
  <si>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</si>
  <si>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</si>
  <si>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</si>
  <si>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</si>
  <si>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</si>
  <si>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</si>
  <si>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</si>
  <si>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</si>
  <si>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</si>
  <si>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</si>
  <si>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</si>
  <si>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</si>
  <si>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</si>
  <si>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</si>
  <si>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</si>
  <si>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</si>
  <si>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</si>
  <si>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</si>
  <si>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</si>
  <si>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</si>
  <si>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</si>
  <si>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</si>
  <si>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</si>
  <si>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</si>
  <si>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</si>
  <si>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</si>
  <si>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</si>
  <si>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</si>
  <si>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</si>
  <si>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</si>
  <si>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</si>
  <si>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</si>
  <si>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</si>
  <si>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</si>
  <si>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</si>
  <si>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</si>
  <si>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</si>
  <si>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</si>
  <si>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</si>
  <si>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</si>
  <si>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</si>
  <si>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</si>
  <si>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</si>
  <si>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</si>
  <si>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</si>
  <si>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</si>
  <si>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</si>
  <si>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</si>
  <si>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</si>
  <si>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</si>
  <si>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</si>
  <si>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</si>
  <si>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</si>
  <si>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</si>
  <si>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</si>
  <si>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</si>
  <si>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</si>
  <si>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</si>
  <si>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</si>
  <si>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</si>
  <si>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</si>
  <si>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</si>
  <si>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</si>
  <si>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</si>
  <si>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</si>
  <si>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</si>
  <si>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</si>
  <si>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</si>
  <si>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</si>
  <si>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</si>
  <si>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</si>
  <si>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</si>
  <si>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</si>
  <si>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</si>
  <si>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</si>
  <si>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</si>
  <si>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</si>
  <si>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</si>
  <si>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</si>
  <si>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</si>
  <si>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</si>
  <si>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</si>
  <si>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</si>
  <si>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</si>
  <si>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</si>
  <si>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</si>
  <si>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</si>
  <si>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</si>
  <si>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</si>
  <si>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</si>
  <si>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</si>
  <si>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</si>
  <si>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</si>
  <si>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</si>
  <si>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</si>
  <si>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</si>
  <si>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</si>
  <si>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</si>
  <si>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</si>
  <si>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</si>
  <si>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</si>
  <si>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</si>
  <si>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</si>
  <si>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</si>
  <si>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</si>
  <si>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</si>
  <si>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</si>
  <si>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</si>
  <si>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</si>
  <si>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</si>
  <si>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</si>
  <si>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</si>
  <si>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</si>
  <si>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</si>
  <si>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</si>
  <si>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</si>
  <si>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</si>
  <si>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</si>
  <si>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</si>
  <si>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</si>
  <si>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</si>
  <si>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</si>
  <si>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</si>
  <si>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</si>
  <si>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</si>
  <si>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</si>
  <si>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</si>
  <si>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</si>
  <si>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</si>
  <si>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</si>
  <si>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</si>
  <si>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</si>
  <si>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</si>
  <si>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</si>
  <si>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</si>
  <si>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</si>
  <si>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</si>
  <si>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</si>
  <si>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</si>
  <si>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</si>
  <si>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</si>
  <si>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</si>
  <si>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</si>
  <si>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</si>
  <si>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</si>
  <si>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</si>
  <si>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</si>
  <si>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</si>
  <si>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</si>
  <si>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</si>
  <si>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</si>
  <si>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</si>
  <si>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</si>
  <si>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</si>
  <si>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</si>
  <si>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</si>
  <si>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</si>
  <si>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</si>
  <si>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</si>
  <si>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</si>
  <si>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</si>
  <si>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</si>
  <si>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</si>
  <si>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</si>
  <si>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</si>
  <si>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</si>
  <si>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</si>
  <si>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</si>
  <si>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</si>
  <si>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</si>
  <si>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</si>
  <si>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</si>
  <si>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</si>
  <si>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</si>
  <si>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</si>
  <si>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</si>
  <si>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</si>
  <si>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</si>
  <si>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</si>
  <si>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</si>
  <si>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</si>
  <si>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</si>
  <si>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</si>
  <si>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</si>
  <si>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</si>
  <si>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</si>
  <si>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</si>
  <si>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</si>
  <si>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</si>
  <si>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</si>
  <si>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</si>
  <si>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</si>
  <si>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</si>
  <si>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</si>
  <si>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</si>
  <si>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</si>
  <si>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</si>
  <si>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</si>
  <si>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</si>
  <si>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</si>
  <si>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</si>
  <si>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</si>
  <si>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</si>
  <si>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</si>
  <si>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</si>
  <si>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</si>
  <si>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</si>
  <si>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</si>
  <si>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</si>
  <si>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</si>
  <si>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</si>
  <si>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</si>
  <si>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</si>
  <si>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</si>
  <si>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</si>
  <si>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</si>
  <si>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</si>
  <si>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</si>
  <si>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</si>
  <si>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</si>
  <si>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</si>
  <si>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</si>
  <si>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</si>
  <si>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</si>
  <si>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</si>
  <si>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</si>
  <si>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</si>
  <si>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</si>
  <si>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</si>
  <si>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</si>
  <si>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</si>
  <si>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</si>
  <si>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</si>
  <si>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</si>
  <si>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</si>
  <si>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</si>
  <si>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</si>
  <si>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</si>
  <si>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</si>
  <si>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</si>
  <si>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</si>
  <si>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</si>
  <si>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</si>
  <si>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</si>
  <si>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</si>
  <si>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</si>
  <si>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</si>
  <si>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</si>
  <si>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</si>
  <si>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</si>
  <si>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</si>
  <si>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</si>
  <si>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</si>
  <si>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</si>
  <si>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</si>
  <si>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</si>
  <si>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</si>
  <si>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</si>
  <si>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</si>
  <si>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</si>
  <si>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</si>
  <si>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</si>
  <si>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</si>
  <si>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</si>
  <si>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</si>
  <si>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</si>
  <si>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</si>
  <si>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</si>
  <si>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</si>
  <si>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</si>
  <si>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</si>
  <si>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</si>
  <si>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</si>
  <si>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</si>
  <si>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</si>
  <si>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</si>
  <si>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</si>
  <si>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</si>
  <si>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</si>
  <si>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</si>
  <si>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</si>
  <si>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</si>
  <si>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</si>
  <si>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</si>
  <si>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</si>
  <si>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</si>
  <si>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</si>
  <si>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</si>
  <si>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</si>
  <si>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</si>
  <si>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</si>
  <si>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</si>
  <si>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</si>
  <si>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</si>
  <si>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</si>
  <si>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</si>
  <si>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</si>
  <si>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</si>
  <si>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</si>
  <si>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</si>
  <si>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</si>
  <si>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</si>
  <si>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</si>
  <si>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</si>
  <si>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</si>
  <si>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</si>
  <si>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</si>
  <si>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</si>
  <si>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</si>
  <si>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</si>
  <si>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</si>
  <si>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</si>
  <si>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</si>
  <si>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</si>
  <si>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</si>
  <si>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</si>
  <si>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</si>
  <si>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</si>
  <si>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</si>
  <si>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</si>
  <si>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</si>
  <si>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</si>
  <si>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</si>
  <si>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</si>
  <si>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</si>
  <si>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</si>
  <si>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</si>
  <si>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</si>
  <si>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</si>
  <si>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</si>
  <si>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</si>
  <si>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</si>
  <si>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</si>
  <si>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</si>
  <si>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</si>
  <si>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</si>
  <si>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</si>
  <si>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</si>
  <si>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</si>
  <si>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</si>
  <si>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</si>
  <si>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</si>
  <si>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</si>
  <si>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</si>
  <si>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</si>
  <si>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</si>
  <si>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</si>
  <si>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</si>
  <si>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</si>
  <si>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</si>
  <si>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</si>
  <si>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</si>
  <si>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</si>
  <si>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</si>
  <si>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</si>
  <si>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</si>
  <si>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</si>
  <si>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</si>
  <si>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</si>
  <si>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</si>
  <si>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</si>
  <si>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</si>
  <si>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</si>
  <si>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</si>
  <si>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</si>
  <si>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</si>
  <si>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</si>
  <si>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</si>
  <si>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</si>
  <si>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</si>
  <si>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</si>
  <si>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</si>
  <si>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</si>
  <si>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</si>
  <si>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</si>
  <si>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</si>
  <si>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</si>
  <si>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</si>
  <si>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</si>
  <si>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</si>
  <si>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</si>
  <si>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</si>
  <si>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</si>
  <si>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</si>
  <si>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</si>
  <si>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</si>
  <si>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</si>
  <si>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</si>
  <si>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</si>
  <si>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</si>
  <si>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</si>
  <si>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</si>
  <si>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</si>
  <si>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</si>
  <si>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</si>
  <si>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</si>
  <si>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</si>
  <si>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</si>
  <si>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</si>
  <si>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</si>
  <si>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</si>
  <si>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</si>
  <si>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</si>
  <si>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</si>
  <si>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</si>
  <si>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</si>
  <si>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</si>
  <si>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</si>
  <si>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</si>
  <si>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</si>
  <si>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</si>
  <si>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</si>
  <si>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</si>
  <si>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</si>
  <si>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</si>
  <si>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</si>
  <si>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</si>
  <si>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</si>
  <si>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</si>
  <si>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</si>
  <si>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</si>
  <si>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</si>
  <si>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</si>
  <si>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</si>
  <si>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</si>
  <si>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</si>
  <si>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</si>
  <si>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</si>
  <si>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</si>
  <si>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</si>
  <si>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</si>
  <si>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</si>
  <si>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</si>
  <si>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</si>
  <si>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</si>
  <si>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</si>
  <si>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</si>
  <si>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</si>
  <si>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</si>
  <si>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</si>
  <si>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</si>
  <si>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</si>
  <si>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</si>
  <si>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</si>
  <si>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</si>
  <si>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</si>
  <si>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</si>
  <si>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</si>
  <si>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</si>
  <si>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</si>
  <si>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</si>
  <si>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</si>
  <si>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</si>
  <si>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</si>
  <si>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</si>
  <si>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</si>
  <si>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</si>
  <si>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</si>
  <si>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</si>
  <si>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</si>
  <si>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</si>
  <si>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</si>
  <si>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</si>
  <si>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</si>
  <si>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</si>
  <si>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</si>
  <si>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</si>
  <si>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</si>
  <si>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</si>
  <si>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</si>
  <si>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</si>
  <si>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</si>
  <si>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</si>
  <si>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</si>
  <si>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</si>
  <si>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</si>
  <si>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</si>
  <si>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</si>
  <si>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</si>
  <si>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</si>
  <si>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</si>
  <si>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</si>
  <si>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</si>
  <si>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</si>
  <si>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</si>
  <si>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</si>
  <si>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</si>
  <si>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</si>
  <si>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</si>
  <si>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</si>
  <si>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</si>
  <si>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</si>
  <si>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</si>
  <si>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</si>
  <si>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</si>
  <si>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</si>
  <si>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</si>
  <si>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</si>
  <si>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</si>
  <si>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</si>
  <si>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</si>
  <si>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</si>
  <si>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</si>
  <si>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</si>
  <si>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</si>
  <si>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</si>
  <si>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</si>
  <si>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</si>
  <si>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</si>
  <si>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</si>
  <si>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</si>
  <si>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</si>
  <si>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</si>
  <si>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</si>
  <si>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</si>
  <si>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</si>
  <si>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</si>
  <si>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</si>
  <si>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</si>
  <si>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</si>
  <si>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</si>
  <si>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</si>
  <si>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</si>
  <si>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</si>
  <si>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</si>
  <si>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</si>
  <si>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</si>
  <si>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</si>
  <si>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</si>
  <si>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</si>
  <si>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</si>
  <si>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</si>
  <si>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</si>
  <si>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</si>
  <si>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</si>
  <si>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</si>
  <si>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</si>
  <si>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</si>
  <si>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</si>
  <si>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</si>
  <si>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</si>
  <si>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</si>
  <si>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</si>
  <si>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</si>
  <si>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</si>
  <si>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</si>
  <si>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</si>
  <si>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</si>
  <si>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</si>
  <si>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</si>
  <si>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</si>
  <si>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</si>
  <si>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</si>
  <si>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</si>
  <si>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</si>
  <si>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</si>
  <si>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</si>
  <si>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</si>
  <si>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</si>
  <si>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</si>
  <si>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</si>
  <si>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</si>
  <si>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</si>
  <si>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</si>
  <si>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</si>
  <si>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</si>
  <si>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</si>
  <si>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</si>
  <si>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</si>
  <si>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</si>
  <si>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</si>
  <si>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</si>
  <si>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</si>
  <si>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</si>
  <si>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</si>
  <si>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</si>
  <si>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</si>
  <si>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</si>
  <si>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</si>
  <si>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</si>
  <si>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</si>
  <si>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</si>
  <si>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</si>
  <si>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</si>
  <si>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</si>
  <si>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</si>
  <si>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</si>
  <si>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</si>
  <si>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</si>
  <si>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</si>
  <si>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</si>
  <si>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</si>
  <si>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</si>
  <si>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</si>
  <si>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</si>
  <si>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</si>
  <si>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</si>
  <si>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</si>
  <si>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</si>
  <si>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</si>
  <si>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</si>
  <si>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</si>
  <si>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</si>
  <si>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</si>
  <si>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</si>
  <si>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</si>
  <si>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</si>
  <si>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</si>
  <si>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</si>
  <si>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</si>
  <si>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</si>
  <si>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</si>
  <si>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</si>
  <si>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</si>
  <si>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</si>
  <si>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</si>
  <si>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</si>
  <si>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</si>
  <si>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</si>
  <si>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</si>
  <si>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</si>
  <si>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</si>
  <si>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</si>
  <si>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</si>
  <si>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</si>
  <si>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</si>
  <si>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</si>
  <si>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</si>
  <si>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</si>
  <si>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</si>
  <si>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</si>
  <si>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</si>
  <si>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</si>
  <si>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</si>
  <si>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</si>
  <si>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</si>
  <si>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</si>
  <si>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</si>
  <si>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</si>
  <si>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</si>
  <si>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</si>
  <si>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</si>
  <si>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</si>
  <si>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</si>
  <si>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</si>
  <si>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</si>
  <si>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</si>
  <si>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</si>
  <si>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</si>
  <si>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</si>
  <si>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</si>
  <si>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</si>
  <si>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</si>
  <si>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</si>
  <si>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</si>
  <si>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</si>
  <si>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</si>
  <si>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</si>
  <si>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</si>
  <si>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</si>
  <si>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</si>
  <si>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</si>
  <si>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</si>
  <si>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</si>
  <si>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</si>
  <si>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</si>
  <si>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</si>
  <si>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</si>
  <si>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</si>
  <si>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</si>
  <si>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</si>
  <si>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</si>
  <si>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</si>
  <si>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</si>
  <si>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</si>
  <si>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</si>
  <si>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</si>
  <si>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</si>
  <si>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</si>
  <si>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</si>
  <si>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</si>
  <si>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</si>
  <si>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</si>
  <si>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</si>
  <si>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</si>
  <si>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</si>
  <si>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</si>
  <si>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</si>
  <si>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</si>
  <si>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</si>
  <si>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</si>
  <si>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</si>
  <si>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</si>
  <si>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</si>
  <si>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</si>
  <si>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</si>
  <si>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</si>
  <si>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</si>
  <si>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</si>
  <si>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</si>
  <si>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</si>
  <si>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</si>
  <si>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</si>
  <si>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</si>
  <si>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</si>
  <si>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</si>
  <si>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</si>
  <si>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</si>
  <si>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</si>
  <si>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</si>
  <si>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</si>
  <si>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</si>
  <si>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</si>
  <si>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</si>
  <si>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</si>
  <si>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</si>
  <si>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</si>
  <si>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</si>
  <si>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</si>
  <si>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</si>
  <si>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</si>
  <si>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</si>
  <si>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</si>
  <si>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</si>
  <si>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</si>
  <si>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</si>
  <si>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</si>
  <si>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</si>
  <si>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</si>
  <si>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</si>
  <si>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</si>
  <si>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</si>
  <si>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</si>
  <si>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</si>
  <si>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</si>
  <si>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</si>
  <si>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</si>
  <si>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</si>
  <si>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</si>
  <si>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</si>
  <si>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</si>
  <si>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</si>
  <si>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</si>
  <si>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</si>
  <si>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</si>
  <si>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</si>
  <si>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</si>
  <si>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</si>
  <si>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</si>
  <si>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</si>
  <si>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</si>
  <si>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</si>
  <si>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</si>
  <si>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</si>
  <si>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</si>
  <si>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</si>
  <si>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</si>
  <si>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</si>
  <si>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</si>
  <si>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</si>
  <si>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</si>
  <si>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</si>
  <si>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</si>
  <si>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</si>
  <si>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</si>
  <si>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</si>
  <si>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</si>
  <si>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</si>
  <si>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</si>
  <si>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</si>
  <si>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</si>
  <si>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</si>
  <si>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</si>
  <si>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</si>
  <si>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</si>
  <si>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</si>
  <si>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</si>
  <si>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</si>
  <si>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</si>
  <si>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</si>
  <si>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</si>
  <si>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</si>
  <si>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</si>
  <si>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</si>
  <si>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</si>
  <si>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</si>
  <si>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</si>
  <si>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</si>
  <si>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</si>
  <si>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</si>
  <si>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</si>
  <si>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</si>
  <si>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</si>
  <si>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</si>
  <si>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</si>
  <si>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</si>
  <si>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</si>
  <si>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</si>
  <si>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</si>
  <si>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</si>
  <si>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</si>
  <si>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</si>
  <si>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</si>
  <si>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</si>
  <si>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</si>
  <si>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</si>
  <si>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</si>
  <si>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</si>
  <si>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</si>
  <si>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</si>
  <si>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</si>
  <si>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</si>
  <si>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</si>
  <si>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</si>
  <si>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</si>
  <si>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</si>
  <si>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</si>
  <si>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</si>
  <si>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</si>
  <si>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</si>
  <si>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</si>
  <si>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</si>
  <si>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</si>
  <si>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</si>
  <si>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</si>
  <si>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</si>
  <si>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</si>
  <si>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</si>
  <si>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</si>
  <si>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</si>
  <si>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</si>
  <si>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</si>
  <si>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</si>
  <si>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</si>
  <si>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</si>
  <si>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</si>
  <si>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</si>
  <si>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</si>
  <si>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</si>
  <si>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</si>
  <si>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</si>
  <si>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</si>
  <si>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</si>
  <si>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</si>
  <si>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</si>
  <si>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</si>
  <si>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</si>
  <si>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</si>
  <si>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</si>
  <si>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</si>
  <si>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</si>
  <si>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</si>
  <si>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</si>
  <si>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</si>
  <si>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</si>
  <si>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</si>
  <si>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</si>
  <si>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</si>
  <si>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</si>
  <si>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</si>
  <si>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</si>
  <si>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</si>
  <si>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</si>
  <si>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</si>
  <si>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</si>
  <si>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</si>
  <si>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</si>
  <si>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</si>
  <si>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</si>
  <si>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</si>
  <si>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</si>
  <si>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</si>
  <si>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</si>
  <si>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</si>
  <si>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</si>
  <si>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</si>
  <si>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</si>
  <si>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</si>
  <si>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</si>
  <si>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</si>
  <si>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</si>
  <si>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</si>
  <si>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</si>
  <si>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</si>
  <si>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</si>
  <si>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</si>
  <si>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</si>
  <si>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</si>
  <si>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</si>
  <si>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</si>
  <si>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</si>
  <si>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</si>
  <si>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</si>
  <si>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</si>
  <si>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</si>
  <si>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</si>
  <si>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</si>
  <si>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</si>
  <si>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</si>
  <si>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</si>
  <si>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</si>
  <si>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</si>
  <si>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</si>
  <si>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</si>
  <si>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</si>
  <si>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</si>
  <si>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</si>
  <si>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</si>
  <si>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</si>
  <si>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</si>
  <si>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</si>
  <si>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</si>
  <si>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</si>
  <si>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</si>
  <si>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</si>
  <si>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</si>
  <si>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</si>
  <si>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</si>
  <si>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</si>
  <si>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</si>
  <si>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</si>
  <si>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</si>
  <si>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</si>
  <si>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</si>
  <si>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</si>
  <si>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</si>
  <si>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</si>
  <si>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</si>
  <si>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</si>
  <si>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</si>
  <si>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</si>
  <si>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</si>
  <si>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</si>
  <si>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</si>
  <si>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</si>
  <si>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</si>
  <si>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</si>
  <si>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</si>
  <si>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</si>
  <si>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</si>
  <si>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</si>
  <si>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</si>
  <si>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</si>
  <si>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</si>
  <si>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</si>
  <si>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</si>
  <si>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</si>
  <si>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</si>
  <si>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</si>
  <si>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</si>
  <si>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</si>
  <si>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</si>
  <si>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</si>
  <si>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</si>
  <si>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</si>
  <si>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</si>
  <si>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</si>
  <si>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</si>
  <si>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</si>
  <si>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</si>
  <si>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</si>
  <si>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</si>
  <si>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</si>
  <si>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</si>
  <si>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</si>
  <si>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</si>
  <si>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</si>
  <si>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</si>
  <si>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</si>
  <si>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</si>
  <si>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</si>
  <si>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</si>
  <si>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</si>
  <si>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</si>
  <si>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</si>
  <si>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</si>
  <si>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</si>
  <si>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</si>
  <si>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</si>
  <si>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</si>
  <si>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</si>
  <si>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</si>
  <si>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</si>
  <si>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</si>
  <si>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</si>
  <si>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</si>
  <si>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</si>
  <si>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</si>
  <si>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</si>
  <si>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</si>
  <si>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</si>
  <si>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</si>
  <si>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</si>
  <si>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</si>
  <si>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</si>
  <si>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</si>
  <si>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</si>
  <si>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</si>
  <si>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</si>
  <si>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</si>
  <si>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</si>
  <si>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</si>
  <si>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</si>
  <si>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</si>
  <si>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</si>
  <si>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</si>
  <si>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</si>
  <si>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</si>
  <si>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</si>
  <si>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</si>
  <si>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</si>
  <si>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</si>
  <si>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</si>
  <si>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</si>
  <si>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</si>
  <si>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</si>
  <si>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</si>
  <si>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</si>
  <si>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</si>
  <si>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</si>
  <si>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</si>
  <si>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</si>
  <si>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</si>
  <si>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</si>
  <si>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</si>
  <si>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</si>
  <si>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</si>
  <si>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</si>
  <si>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</si>
  <si>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</si>
  <si>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</si>
  <si>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</si>
  <si>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</si>
  <si>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</si>
  <si>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</si>
  <si>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</si>
  <si>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</si>
  <si>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</si>
  <si>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</si>
  <si>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</si>
  <si>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</si>
  <si>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</si>
  <si>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</si>
  <si>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</si>
  <si>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</si>
  <si>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</si>
  <si>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</si>
  <si>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</si>
  <si>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</si>
  <si>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</si>
  <si>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</si>
  <si>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</si>
  <si>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</si>
  <si>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</si>
  <si>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</si>
  <si>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</si>
  <si>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</si>
  <si>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</si>
  <si>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</si>
  <si>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</si>
  <si>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</si>
  <si>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</si>
  <si>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</si>
  <si>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</si>
  <si>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</si>
  <si>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</si>
  <si>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</si>
  <si>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</si>
  <si>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</si>
  <si>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</si>
  <si>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</si>
  <si>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</si>
  <si>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</si>
  <si>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</si>
  <si>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</si>
  <si>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</si>
  <si>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</si>
  <si>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</si>
  <si>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</si>
  <si>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</si>
  <si>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</si>
  <si>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</si>
  <si>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</si>
  <si>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</si>
  <si>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</si>
  <si>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</si>
  <si>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</si>
  <si>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</si>
  <si>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</si>
  <si>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</si>
  <si>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</si>
  <si>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</si>
  <si>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</si>
  <si>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</si>
  <si>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</si>
  <si>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</si>
  <si>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</si>
  <si>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</si>
  <si>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</si>
  <si>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</si>
  <si>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</si>
  <si>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</si>
  <si>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</si>
  <si>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</si>
  <si>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</si>
  <si>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</si>
  <si>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</si>
  <si>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</si>
  <si>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</si>
  <si>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</si>
  <si>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</si>
  <si>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</si>
  <si>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</si>
  <si>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</si>
  <si>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</si>
  <si>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</si>
  <si>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</si>
  <si>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</si>
  <si>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</si>
  <si>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</si>
  <si>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</si>
  <si>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</si>
  <si>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</si>
  <si>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</si>
  <si>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</si>
  <si>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</si>
  <si>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</si>
  <si>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</si>
  <si>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</si>
  <si>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</si>
  <si>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</si>
  <si>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</si>
  <si>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</si>
  <si>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</si>
  <si>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</si>
  <si>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</si>
  <si>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</si>
  <si>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</si>
  <si>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</si>
  <si>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</si>
  <si>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</si>
  <si>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</si>
  <si>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</si>
  <si>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</si>
  <si>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</si>
  <si>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</si>
  <si>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</si>
  <si>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</si>
  <si>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</si>
  <si>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</si>
  <si>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</si>
  <si>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</si>
  <si>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</si>
  <si>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</si>
  <si>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</si>
  <si>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</si>
  <si>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</si>
  <si>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</si>
  <si>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</si>
  <si>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</si>
  <si>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</si>
  <si>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</si>
  <si>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</si>
  <si>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</si>
  <si>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</si>
  <si>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</si>
  <si>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</si>
  <si>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</si>
  <si>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</si>
  <si>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</si>
  <si>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</si>
  <si>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</si>
  <si>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</si>
  <si>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</si>
  <si>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</si>
  <si>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</si>
  <si>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</si>
  <si>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</si>
  <si>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</si>
  <si>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</si>
  <si>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</si>
  <si>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</si>
  <si>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</si>
  <si>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</si>
  <si>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</si>
  <si>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</si>
  <si>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</si>
  <si>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</si>
  <si>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</si>
  <si>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</si>
  <si>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</si>
  <si>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</si>
  <si>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</si>
  <si>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</si>
  <si>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</si>
  <si>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</si>
  <si>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</si>
  <si>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</si>
  <si>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</si>
  <si>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</si>
  <si>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</si>
  <si>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</si>
  <si>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</si>
  <si>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</si>
  <si>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</si>
  <si>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</si>
  <si>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</si>
  <si>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</si>
  <si>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</si>
  <si>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</si>
  <si>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</si>
  <si>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</si>
  <si>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</si>
  <si>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</si>
  <si>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</si>
  <si>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</si>
  <si>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</si>
  <si>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</si>
  <si>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</si>
  <si>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</si>
  <si>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</si>
  <si>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</si>
  <si>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</si>
  <si>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</si>
  <si>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</si>
  <si>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</si>
  <si>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</si>
  <si>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</si>
  <si>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</si>
  <si>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</si>
  <si>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</si>
  <si>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</si>
  <si>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</si>
  <si>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</si>
  <si>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</si>
  <si>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</si>
  <si>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</si>
  <si>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</si>
  <si>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</si>
  <si>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</si>
  <si>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</si>
  <si>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</si>
  <si>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</si>
  <si>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</si>
  <si>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</si>
  <si>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</si>
  <si>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</si>
  <si>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</si>
  <si>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</si>
  <si>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</si>
  <si>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</si>
  <si>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</si>
  <si>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</si>
  <si>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</si>
  <si>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</si>
  <si>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</si>
  <si>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</si>
  <si>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</si>
  <si>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</si>
  <si>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</si>
  <si>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</si>
  <si>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</si>
  <si>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</si>
  <si>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</si>
  <si>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</si>
  <si>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</si>
  <si>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</si>
  <si>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</si>
  <si>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</si>
  <si>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</si>
  <si>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</si>
  <si>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</si>
  <si>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</si>
  <si>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</si>
  <si>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</si>
  <si>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</si>
  <si>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</si>
  <si>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</si>
  <si>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</si>
  <si>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</si>
  <si>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</si>
  <si>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</si>
  <si>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</si>
  <si>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</si>
  <si>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</si>
  <si>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</si>
  <si>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</si>
  <si>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</si>
  <si>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</si>
  <si>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</si>
  <si>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</si>
  <si>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</si>
  <si>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</si>
  <si>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</si>
  <si>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</si>
  <si>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</si>
  <si>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</si>
  <si>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</si>
  <si>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</si>
  <si>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</si>
  <si>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</si>
  <si>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</si>
  <si>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</si>
  <si>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</si>
  <si>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</si>
  <si>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</si>
  <si>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</si>
  <si>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</si>
  <si>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</si>
  <si>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</si>
  <si>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</si>
  <si>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</si>
  <si>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</si>
  <si>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</si>
  <si>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</si>
  <si>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</si>
  <si>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</si>
  <si>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</si>
  <si>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</si>
  <si>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</si>
  <si>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</si>
  <si>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</si>
  <si>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</si>
  <si>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</si>
  <si>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</si>
  <si>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</si>
  <si>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</si>
  <si>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</si>
  <si>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</si>
  <si>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</si>
  <si>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</si>
  <si>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</si>
  <si>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</si>
  <si>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</si>
  <si>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</si>
  <si>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</si>
  <si>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</si>
  <si>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</si>
  <si>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</si>
  <si>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</si>
  <si>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</si>
  <si>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</si>
  <si>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</si>
  <si>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</si>
  <si>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</si>
  <si>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</si>
  <si>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</si>
  <si>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</si>
  <si>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</si>
  <si>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</si>
  <si>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</si>
  <si>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</si>
  <si>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</si>
  <si>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</si>
  <si>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</si>
  <si>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</si>
  <si>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</si>
  <si>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</si>
  <si>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</si>
  <si>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</si>
  <si>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</si>
  <si>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</si>
  <si>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</si>
  <si>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</si>
  <si>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</si>
  <si>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</si>
  <si>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</si>
  <si>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</si>
  <si>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</si>
  <si>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</si>
  <si>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</si>
  <si>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</si>
  <si>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</si>
  <si>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</si>
  <si>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</si>
  <si>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</si>
  <si>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</si>
  <si>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</si>
  <si>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</si>
  <si>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</si>
  <si>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</si>
  <si>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</si>
  <si>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</si>
  <si>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</si>
  <si>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</si>
  <si>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</si>
  <si>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</si>
  <si>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</si>
  <si>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</si>
  <si>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</si>
  <si>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</si>
  <si>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</si>
  <si>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</si>
  <si>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</si>
  <si>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</si>
  <si>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</si>
  <si>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</si>
  <si>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</si>
  <si>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</si>
  <si>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</si>
  <si>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</si>
  <si>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</si>
  <si>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</si>
  <si>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</si>
  <si>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</si>
  <si>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</si>
  <si>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</si>
  <si>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</si>
  <si>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</si>
  <si>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</si>
  <si>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</si>
  <si>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</si>
  <si>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</si>
  <si>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</si>
  <si>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</si>
  <si>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</si>
  <si>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</si>
  <si>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</si>
  <si>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</si>
  <si>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</si>
  <si>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</si>
  <si>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</si>
  <si>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</si>
  <si>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</si>
  <si>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</si>
  <si>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</si>
  <si>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</si>
  <si>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</si>
  <si>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</si>
  <si>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</si>
  <si>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</si>
  <si>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</si>
  <si>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</si>
  <si>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</si>
  <si>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</si>
  <si>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</si>
  <si>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</si>
  <si>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</si>
  <si>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</si>
  <si>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</si>
  <si>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</si>
  <si>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</si>
  <si>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</si>
  <si>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</si>
  <si>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</si>
  <si>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</si>
  <si>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</si>
  <si>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</si>
  <si>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</si>
  <si>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</si>
  <si>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</si>
  <si>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</si>
  <si>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</si>
  <si>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</si>
  <si>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</si>
  <si>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</si>
  <si>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</si>
  <si>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</si>
  <si>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</si>
  <si>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</si>
  <si>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</si>
  <si>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</si>
  <si>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</si>
  <si>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</si>
  <si>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</si>
  <si>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</si>
  <si>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</si>
  <si>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</si>
  <si>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</si>
  <si>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</si>
  <si>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</si>
  <si>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</si>
  <si>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</si>
  <si>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</si>
  <si>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</si>
  <si>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</si>
  <si>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</si>
  <si>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</si>
  <si>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</si>
  <si>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</si>
  <si>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</si>
  <si>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</si>
  <si>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</si>
  <si>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</si>
  <si>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</si>
  <si>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</si>
  <si>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</si>
  <si>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</si>
  <si>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</si>
  <si>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</si>
  <si>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</si>
  <si>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</si>
  <si>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</si>
  <si>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</si>
  <si>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</si>
  <si>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</si>
  <si>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</si>
  <si>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</si>
  <si>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</si>
  <si>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</si>
  <si>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</si>
  <si>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</si>
  <si>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</si>
  <si>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</si>
  <si>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</si>
  <si>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</si>
  <si>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</si>
  <si>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</si>
  <si>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</si>
  <si>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</si>
  <si>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</si>
  <si>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</si>
  <si>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</si>
  <si>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</si>
  <si>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</si>
  <si>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</si>
  <si>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</si>
  <si>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</si>
  <si>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</si>
  <si>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</si>
  <si>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</si>
  <si>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</si>
  <si>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</si>
  <si>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</si>
  <si>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</si>
  <si>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</si>
  <si>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</si>
  <si>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</si>
  <si>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</si>
  <si>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</si>
  <si>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</si>
  <si>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</si>
  <si>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</si>
  <si>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</si>
  <si>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</si>
  <si>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</si>
  <si>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</si>
  <si>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</si>
  <si>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</si>
  <si>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</si>
  <si>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</si>
  <si>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</si>
  <si>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</si>
  <si>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</si>
  <si>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</si>
  <si>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</si>
  <si>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</si>
  <si>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</si>
  <si>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</si>
  <si>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</si>
  <si>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</si>
  <si>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</si>
  <si>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</si>
  <si>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</si>
  <si>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</si>
  <si>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</si>
  <si>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</si>
  <si>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</si>
  <si>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</si>
  <si>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</si>
  <si>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</si>
  <si>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</si>
  <si>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</si>
  <si>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</si>
  <si>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</si>
  <si>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</si>
  <si>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</si>
  <si>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</si>
  <si>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</si>
  <si>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</si>
  <si>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</si>
  <si>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</si>
  <si>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</si>
  <si>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</si>
  <si>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</si>
  <si>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</si>
  <si>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</si>
  <si>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</si>
  <si>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</si>
  <si>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</si>
  <si>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</si>
  <si>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</si>
  <si>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</si>
  <si>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</si>
  <si>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</si>
  <si>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</si>
  <si>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</si>
  <si>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</si>
  <si>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</si>
  <si>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</si>
  <si>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</si>
  <si>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</si>
  <si>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</si>
  <si>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</si>
  <si>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</si>
  <si>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</si>
  <si>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</si>
  <si>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</si>
  <si>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</si>
  <si>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</si>
  <si>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</si>
  <si>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</si>
  <si>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</si>
  <si>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</si>
  <si>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</si>
  <si>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</si>
  <si>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</si>
  <si>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</si>
  <si>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</si>
  <si>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</si>
  <si>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</si>
  <si>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</si>
  <si>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</si>
  <si>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</si>
  <si>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</si>
  <si>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</si>
  <si>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</si>
  <si>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</si>
  <si>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</si>
  <si>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</si>
  <si>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</si>
  <si>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</si>
  <si>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</si>
  <si>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</si>
  <si>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</si>
  <si>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</si>
  <si>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</si>
  <si>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</si>
  <si>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</si>
  <si>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</si>
  <si>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</si>
  <si>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</si>
  <si>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</si>
  <si>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</si>
  <si>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</si>
  <si>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</si>
  <si>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</si>
  <si>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</si>
  <si>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</si>
  <si>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</si>
  <si>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</si>
  <si>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</si>
  <si>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</si>
  <si>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</si>
  <si>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</si>
  <si>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</si>
  <si>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</si>
  <si>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</si>
  <si>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</si>
  <si>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</si>
  <si>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</si>
  <si>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</si>
  <si>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</si>
  <si>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</si>
  <si>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</si>
  <si>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</si>
  <si>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</si>
  <si>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</si>
  <si>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</si>
  <si>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</si>
  <si>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</si>
  <si>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</si>
  <si>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</si>
  <si>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</si>
  <si>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</si>
  <si>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</si>
  <si>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</si>
  <si>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</si>
  <si>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</si>
  <si>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</si>
  <si>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</si>
  <si>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</si>
  <si>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</si>
  <si>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</si>
  <si>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</si>
  <si>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</si>
  <si>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</si>
  <si>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</si>
  <si>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</si>
  <si>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</si>
  <si>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</si>
  <si>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</si>
  <si>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</si>
  <si>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</si>
  <si>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</si>
  <si>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</si>
  <si>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</si>
  <si>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</si>
  <si>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</si>
  <si>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</si>
  <si>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</si>
  <si>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</si>
  <si>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</si>
  <si>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</si>
  <si>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</si>
  <si>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</si>
  <si>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</si>
  <si>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</si>
  <si>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</si>
  <si>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</si>
  <si>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</si>
  <si>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</si>
  <si>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</si>
  <si>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</si>
  <si>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</si>
  <si>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</si>
  <si>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</si>
  <si>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</si>
  <si>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</si>
  <si>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</si>
  <si>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</si>
  <si>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</si>
  <si>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</si>
  <si>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</si>
  <si>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</si>
  <si>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</si>
  <si>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</si>
  <si>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</si>
  <si>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</si>
  <si>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</si>
  <si>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</si>
  <si>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</si>
  <si>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</si>
  <si>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</si>
  <si>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</si>
  <si>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</si>
  <si>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</si>
  <si>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</si>
  <si>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</si>
  <si>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</si>
  <si>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</si>
  <si>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</si>
  <si>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</si>
  <si>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</si>
  <si>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</si>
  <si>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</si>
  <si>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</si>
  <si>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</si>
  <si>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</si>
  <si>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</si>
  <si>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</si>
  <si>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</si>
  <si>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</si>
  <si>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</si>
  <si>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</si>
  <si>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</si>
  <si>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</si>
  <si>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</si>
  <si>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</si>
  <si>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</si>
  <si>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</si>
  <si>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</si>
  <si>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</si>
  <si>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</si>
  <si>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</si>
  <si>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</si>
  <si>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</si>
  <si>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</si>
  <si>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</si>
  <si>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</si>
  <si>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</si>
  <si>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</si>
  <si>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</si>
  <si>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</si>
  <si>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</si>
  <si>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</si>
  <si>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</si>
  <si>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</si>
  <si>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</si>
  <si>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</si>
  <si>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</si>
  <si>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</si>
  <si>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</si>
  <si>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</si>
  <si>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</si>
  <si>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</si>
  <si>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</si>
  <si>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</si>
  <si>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</si>
  <si>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</si>
  <si>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</si>
  <si>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</si>
  <si>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</si>
  <si>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</si>
  <si>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</si>
  <si>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</si>
  <si>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</si>
  <si>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</si>
  <si>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</si>
  <si>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</si>
  <si>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</si>
  <si>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</si>
  <si>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</si>
  <si>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</si>
  <si>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</si>
  <si>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</si>
  <si>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</si>
  <si>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</si>
  <si>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</si>
  <si>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</si>
  <si>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</si>
  <si>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</si>
  <si>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</si>
  <si>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</si>
  <si>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</si>
  <si>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</si>
  <si>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</si>
  <si>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</si>
  <si>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</si>
  <si>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</si>
  <si>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</si>
  <si>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</si>
  <si>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</si>
  <si>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</si>
  <si>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</si>
  <si>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</si>
  <si>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</si>
  <si>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</si>
  <si>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</si>
  <si>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</si>
  <si>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</si>
  <si>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</si>
  <si>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</si>
  <si>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</si>
  <si>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</si>
  <si>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</si>
  <si>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</si>
  <si>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</si>
  <si>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</si>
  <si>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</si>
  <si>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</si>
  <si>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</si>
  <si>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</si>
  <si>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</si>
  <si>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</si>
  <si>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</si>
  <si>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</si>
  <si>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</si>
  <si>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</si>
  <si>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</si>
  <si>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</si>
  <si>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</si>
  <si>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</si>
  <si>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</si>
  <si>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</si>
  <si>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</si>
  <si>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</si>
  <si>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</si>
  <si>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</si>
  <si>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</si>
  <si>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</si>
  <si>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</si>
  <si>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</si>
  <si>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</si>
  <si>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</si>
  <si>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</si>
  <si>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</si>
  <si>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</si>
  <si>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</si>
  <si>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</si>
  <si>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</si>
  <si>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</si>
  <si>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</si>
  <si>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</si>
  <si>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</si>
  <si>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</si>
  <si>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</si>
  <si>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</si>
  <si>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</si>
  <si>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</si>
  <si>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</si>
  <si>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</si>
  <si>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</si>
  <si>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</si>
  <si>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</si>
  <si>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</si>
  <si>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</si>
  <si>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</si>
  <si>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</si>
  <si>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</si>
  <si>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</si>
  <si>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</si>
  <si>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</si>
  <si>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</si>
  <si>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</si>
  <si>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</si>
  <si>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</si>
  <si>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</si>
  <si>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</si>
  <si>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</si>
  <si>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</si>
  <si>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</si>
  <si>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</si>
  <si>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</si>
  <si>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</si>
  <si>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</si>
  <si>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</si>
  <si>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</si>
  <si>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</si>
  <si>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</si>
  <si>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</si>
  <si>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</si>
  <si>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</si>
  <si>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</si>
  <si>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</si>
  <si>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</si>
  <si>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</si>
  <si>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</si>
  <si>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</si>
  <si>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</si>
  <si>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</si>
  <si>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</si>
  <si>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</si>
  <si>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</si>
  <si>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</si>
  <si>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</si>
  <si>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</si>
  <si>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</si>
  <si>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</si>
  <si>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</si>
  <si>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</si>
  <si>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</si>
  <si>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</si>
  <si>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</si>
  <si>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</si>
  <si>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</si>
  <si>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</si>
  <si>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</si>
  <si>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</si>
  <si>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</si>
  <si>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</si>
  <si>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</si>
  <si>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</si>
  <si>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</si>
  <si>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</si>
  <si>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</si>
  <si>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</si>
  <si>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</si>
  <si>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</si>
  <si>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</si>
  <si>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</si>
  <si>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</si>
  <si>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</si>
  <si>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</si>
  <si>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</si>
  <si>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</si>
  <si>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</si>
  <si>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</si>
  <si>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</si>
  <si>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</si>
  <si>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</si>
  <si>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</si>
  <si>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</si>
  <si>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</si>
  <si>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</si>
  <si>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</si>
  <si>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</si>
  <si>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</si>
  <si>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</si>
  <si>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</si>
  <si>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</si>
  <si>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</si>
  <si>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</si>
  <si>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</si>
  <si>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</si>
  <si>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</si>
  <si>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</si>
  <si>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</si>
  <si>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</si>
  <si>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</si>
  <si>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</si>
  <si>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</si>
  <si>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</si>
  <si>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</si>
  <si>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</si>
  <si>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</si>
  <si>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</si>
  <si>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</si>
  <si>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</si>
  <si>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</si>
  <si>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</si>
  <si>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</si>
  <si>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</si>
  <si>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</si>
  <si>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</si>
  <si>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</si>
  <si>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</si>
  <si>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</si>
  <si>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</si>
  <si>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</si>
  <si>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</si>
  <si>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</si>
  <si>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</si>
  <si>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</si>
  <si>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</si>
  <si>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</si>
  <si>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</si>
  <si>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</si>
  <si>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</si>
  <si>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</si>
  <si>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</si>
  <si>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</si>
  <si>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</si>
  <si>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</si>
  <si>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</si>
  <si>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</si>
  <si>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</si>
  <si>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</si>
  <si>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</si>
  <si>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</si>
  <si>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</si>
  <si>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</si>
  <si>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</si>
  <si>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</si>
  <si>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</si>
  <si>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</si>
  <si>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</si>
  <si>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</si>
  <si>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</si>
  <si>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</si>
  <si>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</si>
  <si>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</si>
  <si>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</si>
  <si>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</si>
  <si>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</si>
  <si>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</si>
  <si>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</si>
  <si>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</si>
  <si>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</si>
  <si>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</si>
  <si>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</si>
  <si>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</si>
  <si>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</si>
  <si>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</si>
  <si>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</si>
  <si>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</si>
  <si>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</si>
  <si>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</si>
  <si>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</si>
  <si>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</si>
  <si>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</si>
  <si>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</si>
  <si>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</si>
  <si>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</si>
  <si>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</si>
  <si>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</si>
  <si>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</si>
  <si>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</si>
  <si>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</si>
  <si>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</si>
  <si>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</si>
  <si>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</si>
  <si>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</si>
  <si>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</si>
  <si>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</si>
  <si>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</si>
  <si>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</si>
  <si>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</si>
  <si>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</si>
  <si>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</si>
  <si>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</si>
  <si>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</si>
  <si>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</si>
  <si>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</si>
  <si>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</si>
  <si>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</si>
  <si>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</si>
  <si>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</si>
  <si>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</si>
  <si>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</si>
  <si>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</si>
  <si>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</si>
  <si>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</si>
  <si>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</si>
  <si>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</si>
  <si>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</si>
  <si>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</si>
  <si>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</si>
  <si>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</si>
  <si>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</si>
  <si>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</si>
  <si>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</si>
  <si>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</si>
  <si>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</si>
  <si>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</si>
  <si>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</si>
  <si>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</si>
  <si>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</si>
  <si>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</si>
  <si>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</si>
  <si>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</si>
  <si>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</si>
  <si>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</si>
  <si>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</si>
  <si>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</si>
  <si>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</si>
  <si>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</si>
  <si>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</si>
  <si>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</si>
  <si>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</si>
  <si>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</si>
  <si>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</si>
  <si>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</si>
  <si>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</si>
  <si>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</si>
  <si>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</si>
  <si>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</si>
  <si>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</si>
  <si>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</si>
  <si>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</si>
  <si>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</si>
  <si>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</si>
  <si>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</si>
  <si>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</si>
  <si>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</si>
  <si>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</si>
  <si>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</si>
  <si>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</si>
  <si>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</si>
  <si>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</si>
  <si>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</si>
  <si>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</si>
  <si>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</si>
  <si>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</si>
  <si>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</si>
  <si>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</si>
  <si>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</si>
  <si>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</si>
  <si>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</si>
  <si>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</si>
  <si>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</si>
  <si>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</si>
  <si>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</si>
  <si>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</si>
  <si>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</si>
  <si>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</si>
  <si>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</si>
  <si>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</si>
  <si>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</si>
  <si>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</si>
  <si>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</si>
  <si>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</si>
  <si>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</si>
  <si>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</si>
  <si>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</si>
  <si>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</si>
  <si>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</si>
  <si>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</si>
  <si>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</si>
  <si>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</si>
  <si>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</si>
  <si>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</si>
  <si>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</si>
  <si>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</si>
  <si>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</si>
  <si>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</si>
  <si>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</si>
  <si>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</si>
  <si>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</si>
  <si>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</si>
  <si>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</si>
  <si>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</si>
  <si>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</si>
  <si>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</si>
  <si>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</si>
  <si>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</si>
  <si>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</si>
  <si>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</si>
  <si>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</si>
  <si>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</si>
  <si>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</si>
  <si>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</si>
  <si>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</si>
  <si>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</si>
  <si>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</si>
  <si>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</si>
  <si>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</si>
  <si>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</si>
  <si>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</si>
  <si>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</si>
  <si>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</si>
  <si>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</si>
  <si>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</si>
  <si>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</si>
  <si>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</si>
  <si>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</si>
  <si>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</si>
  <si>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</si>
  <si>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</si>
  <si>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</si>
  <si>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</si>
  <si>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</si>
  <si>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</si>
  <si>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</si>
  <si>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</si>
  <si>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</si>
  <si>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</si>
  <si>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</si>
  <si>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</si>
  <si>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</si>
  <si>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</si>
  <si>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</si>
  <si>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</si>
  <si>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</si>
  <si>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</si>
  <si>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</si>
  <si>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</si>
  <si>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</si>
  <si>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</si>
  <si>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</si>
  <si>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</si>
  <si>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</si>
  <si>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</si>
  <si>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</si>
  <si>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</si>
  <si>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</si>
  <si>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</si>
  <si>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</si>
  <si>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</si>
  <si>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</si>
  <si>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</si>
  <si>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</si>
  <si>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</si>
  <si>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</si>
  <si>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</si>
  <si>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</si>
  <si>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</si>
  <si>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</si>
  <si>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</si>
  <si>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</si>
  <si>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</si>
  <si>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</si>
  <si>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</si>
  <si>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</si>
  <si>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</si>
  <si>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</si>
  <si>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</si>
  <si>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</si>
  <si>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</si>
  <si>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</si>
  <si>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</si>
  <si>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</si>
  <si>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</si>
  <si>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</si>
  <si>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</si>
  <si>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</si>
  <si>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</si>
  <si>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</si>
  <si>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</si>
  <si>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</si>
  <si>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</si>
  <si>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</si>
  <si>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</si>
  <si>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</si>
  <si>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</si>
  <si>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</si>
  <si>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</si>
  <si>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</si>
  <si>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</si>
  <si>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</si>
  <si>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</si>
  <si>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</si>
  <si>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</si>
  <si>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</si>
  <si>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</si>
  <si>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</si>
  <si>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</si>
  <si>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</si>
  <si>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</si>
  <si>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</si>
  <si>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</si>
  <si>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</si>
  <si>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</si>
  <si>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</si>
  <si>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</si>
  <si>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</si>
  <si>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</si>
  <si>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</si>
  <si>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</si>
  <si>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</si>
  <si>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</si>
  <si>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</si>
  <si>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</si>
  <si>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</si>
  <si>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</si>
  <si>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</si>
  <si>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</si>
  <si>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</si>
  <si>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</si>
  <si>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</si>
  <si>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</si>
  <si>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</si>
  <si>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</si>
  <si>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</si>
  <si>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</si>
  <si>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</si>
  <si>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</si>
  <si>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</si>
  <si>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</si>
  <si>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</si>
  <si>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</si>
  <si>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</si>
  <si>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</si>
  <si>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</si>
  <si>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</si>
  <si>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</si>
  <si>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</si>
  <si>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</si>
  <si>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</si>
  <si>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</si>
  <si>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</si>
  <si>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</si>
  <si>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</si>
  <si>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</si>
  <si>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</si>
  <si>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</si>
  <si>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</si>
  <si>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</si>
  <si>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</si>
  <si>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</si>
  <si>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</si>
  <si>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</si>
  <si>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</si>
  <si>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</si>
  <si>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</si>
  <si>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</si>
  <si>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</si>
  <si>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</si>
  <si>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</si>
  <si>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</si>
  <si>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</si>
  <si>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</si>
  <si>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</si>
  <si>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</si>
  <si>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</si>
  <si>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</si>
  <si>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</si>
  <si>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</si>
  <si>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</si>
  <si>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</si>
  <si>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</si>
  <si>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</si>
  <si>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</si>
  <si>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</si>
  <si>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</si>
  <si>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</si>
  <si>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</si>
  <si>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</si>
  <si>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</si>
  <si>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</si>
  <si>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</si>
  <si>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</si>
  <si>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</si>
  <si>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</si>
  <si>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</si>
  <si>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</si>
  <si>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</si>
  <si>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</si>
  <si>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</si>
  <si>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</si>
  <si>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</si>
  <si>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</si>
  <si>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</si>
  <si>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</si>
  <si>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</si>
  <si>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</si>
  <si>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</si>
  <si>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</si>
  <si>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</si>
  <si>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</si>
  <si>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</si>
  <si>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</si>
  <si>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</si>
  <si>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</si>
  <si>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</si>
  <si>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</si>
  <si>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</si>
  <si>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</si>
  <si>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</si>
  <si>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</si>
  <si>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</si>
  <si>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</si>
  <si>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</si>
  <si>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</si>
  <si>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</si>
  <si>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</si>
  <si>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</si>
  <si>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</si>
  <si>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</si>
  <si>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</si>
  <si>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</si>
  <si>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</si>
  <si>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</si>
  <si>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</si>
  <si>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</si>
  <si>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</si>
  <si>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</si>
  <si>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</si>
  <si>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</si>
  <si>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</si>
  <si>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</si>
  <si>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</si>
  <si>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</si>
  <si>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</si>
  <si>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</si>
  <si>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</si>
  <si>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</si>
  <si>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</si>
  <si>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</si>
  <si>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</si>
  <si>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</si>
  <si>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</si>
  <si>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</si>
  <si>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</si>
  <si>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</si>
  <si>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</si>
  <si>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</si>
  <si>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</si>
  <si>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</si>
  <si>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</si>
  <si>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</si>
  <si>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</si>
  <si>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</si>
  <si>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</si>
  <si>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</si>
  <si>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</si>
  <si>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</si>
  <si>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</si>
  <si>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</si>
  <si>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</si>
  <si>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</si>
  <si>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</si>
  <si>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</si>
  <si>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</si>
  <si>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</si>
  <si>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</si>
  <si>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</si>
  <si>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</si>
  <si>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</si>
  <si>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</si>
  <si>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</si>
  <si>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</si>
  <si>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</si>
  <si>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</si>
  <si>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</si>
  <si>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</si>
  <si>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</si>
  <si>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</si>
  <si>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</si>
  <si>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</si>
  <si>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</si>
  <si>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</si>
  <si>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</si>
  <si>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</si>
  <si>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</si>
  <si>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</si>
  <si>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</si>
  <si>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</si>
  <si>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</si>
  <si>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</si>
  <si>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</si>
  <si>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</si>
  <si>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</si>
  <si>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</si>
  <si>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</si>
  <si>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</si>
  <si>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</si>
  <si>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</si>
  <si>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</si>
  <si>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</si>
  <si>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</si>
  <si>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</si>
  <si>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</si>
  <si>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</si>
  <si>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</si>
  <si>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</si>
  <si>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</si>
  <si>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</si>
  <si>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</si>
  <si>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</si>
  <si>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</si>
  <si>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</si>
  <si>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</si>
  <si>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</si>
  <si>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</si>
  <si>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</si>
  <si>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</si>
  <si>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</si>
  <si>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</si>
  <si>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</si>
  <si>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</si>
  <si>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</si>
  <si>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</si>
  <si>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</si>
  <si>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</si>
  <si>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</si>
  <si>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</si>
  <si>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</si>
  <si>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</si>
  <si>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</si>
  <si>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</si>
  <si>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</si>
  <si>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</si>
  <si>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</si>
  <si>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</si>
  <si>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</si>
  <si>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</si>
  <si>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</si>
  <si>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</si>
  <si>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</si>
  <si>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</si>
  <si>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</si>
  <si>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</si>
  <si>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</si>
  <si>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</si>
  <si>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</si>
  <si>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</si>
  <si>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</si>
  <si>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</si>
  <si>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</si>
  <si>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</si>
  <si>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</si>
  <si>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</si>
  <si>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</si>
  <si>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</si>
  <si>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</si>
  <si>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</si>
  <si>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</si>
  <si>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</si>
  <si>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</si>
  <si>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</si>
  <si>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</si>
  <si>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</si>
  <si>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</si>
  <si>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</si>
  <si>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</si>
  <si>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</si>
  <si>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</si>
  <si>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</si>
  <si>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</si>
  <si>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</si>
  <si>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</si>
  <si>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</si>
  <si>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</si>
  <si>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</si>
  <si>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</si>
  <si>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</si>
  <si>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</si>
  <si>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</si>
  <si>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</si>
  <si>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</si>
  <si>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</si>
  <si>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</si>
  <si>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</si>
  <si>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</si>
  <si>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</si>
  <si>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</si>
  <si>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</si>
  <si>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</si>
  <si>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</si>
  <si>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</si>
  <si>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</si>
  <si>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</si>
  <si>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</si>
  <si>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</si>
  <si>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</si>
  <si>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</si>
  <si>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</si>
  <si>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</si>
  <si>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</si>
  <si>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</si>
  <si>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</si>
  <si>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</si>
  <si>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</si>
  <si>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</si>
  <si>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</si>
  <si>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</si>
  <si>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</si>
  <si>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</si>
  <si>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</si>
  <si>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</si>
  <si>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</si>
  <si>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</si>
  <si>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</si>
  <si>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</si>
  <si>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</si>
  <si>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</si>
  <si>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</si>
  <si>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</si>
  <si>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</si>
  <si>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</si>
  <si>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</si>
  <si>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</si>
  <si>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</si>
  <si>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</si>
  <si>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</si>
  <si>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</si>
  <si>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</si>
  <si>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</si>
  <si>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</si>
  <si>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</si>
  <si>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</si>
  <si>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</si>
  <si>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</si>
  <si>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</si>
  <si>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</si>
  <si>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</si>
  <si>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</si>
  <si>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</si>
  <si>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</si>
  <si>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</si>
  <si>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</si>
  <si>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</si>
  <si>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</si>
  <si>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</si>
  <si>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</si>
  <si>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</si>
  <si>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</si>
  <si>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</si>
  <si>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</si>
  <si>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</si>
  <si>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</si>
  <si>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</si>
  <si>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</si>
  <si>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</si>
  <si>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</si>
  <si>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</si>
  <si>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</si>
  <si>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</si>
  <si>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</si>
  <si>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</si>
  <si>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</si>
  <si>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</si>
  <si>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</si>
  <si>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</si>
  <si>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</si>
  <si>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</si>
  <si>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</si>
  <si>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</si>
  <si>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</si>
  <si>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</si>
  <si>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</si>
  <si>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</si>
  <si>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</si>
  <si>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</si>
  <si>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</si>
  <si>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</si>
  <si>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</si>
  <si>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</si>
  <si>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</si>
  <si>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</si>
  <si>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</si>
  <si>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</si>
  <si>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</si>
  <si>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</si>
  <si>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</si>
  <si>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</si>
  <si>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</si>
  <si>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</si>
  <si>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</si>
  <si>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</si>
  <si>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</si>
  <si>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</si>
  <si>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</si>
  <si>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</si>
  <si>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</si>
  <si>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</si>
  <si>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</si>
  <si>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</si>
  <si>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</si>
  <si>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</si>
  <si>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</si>
  <si>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</si>
  <si>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</si>
  <si>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</si>
  <si>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</si>
  <si>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</si>
  <si>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</si>
  <si>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</si>
  <si>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</si>
  <si>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</si>
  <si>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</si>
  <si>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</si>
  <si>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</si>
  <si>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</si>
  <si>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</si>
  <si>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</si>
  <si>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</si>
  <si>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</si>
  <si>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</si>
  <si>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</si>
  <si>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</si>
  <si>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</si>
  <si>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</si>
  <si>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</si>
  <si>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</si>
  <si>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</si>
  <si>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</si>
  <si>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</si>
  <si>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</si>
  <si>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</si>
  <si>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</si>
  <si>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</si>
  <si>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</si>
  <si>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</si>
  <si>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</si>
  <si>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</si>
  <si>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</si>
  <si>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</si>
  <si>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</si>
  <si>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</si>
  <si>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</si>
  <si>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</si>
  <si>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</si>
  <si>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</si>
  <si>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</si>
  <si>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</si>
  <si>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</si>
  <si>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</si>
  <si>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</si>
  <si>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</si>
  <si>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</si>
  <si>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</si>
  <si>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</si>
  <si>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</si>
  <si>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</si>
  <si>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</si>
  <si>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</si>
  <si>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</si>
  <si>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</si>
  <si>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</si>
  <si>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</si>
  <si>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</si>
  <si>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</si>
  <si>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</si>
  <si>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</si>
  <si>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</si>
  <si>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</si>
  <si>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</si>
  <si>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</si>
  <si>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</si>
  <si>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</si>
  <si>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</si>
  <si>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</si>
  <si>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</si>
  <si>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</si>
  <si>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</si>
  <si>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</si>
  <si>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</si>
  <si>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</si>
  <si>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</si>
  <si>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</si>
  <si>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</si>
  <si>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</si>
  <si>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</si>
  <si>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</si>
  <si>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</si>
  <si>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</si>
  <si>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</si>
  <si>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</si>
  <si>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</si>
  <si>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</si>
  <si>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</si>
  <si>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</si>
  <si>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</si>
  <si>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</si>
  <si>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</si>
  <si>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</si>
  <si>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</si>
  <si>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</si>
  <si>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</si>
  <si>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</si>
  <si>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</si>
  <si>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</si>
  <si>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</si>
  <si>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</si>
  <si>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</si>
  <si>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</si>
  <si>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</si>
  <si>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</si>
  <si>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</si>
  <si>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</si>
  <si>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</si>
  <si>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</si>
  <si>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</si>
  <si>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</si>
  <si>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</si>
  <si>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</si>
  <si>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</si>
  <si>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</si>
  <si>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</si>
  <si>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</si>
  <si>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</si>
  <si>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</si>
  <si>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</si>
  <si>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</si>
  <si>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</si>
  <si>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</si>
  <si>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</si>
  <si>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</si>
  <si>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</si>
  <si>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</si>
  <si>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</si>
  <si>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</si>
  <si>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</si>
  <si>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</si>
  <si>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</si>
  <si>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</si>
  <si>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</si>
  <si>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</si>
  <si>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</si>
  <si>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</si>
  <si>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</si>
  <si>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</si>
  <si>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</si>
  <si>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</si>
  <si>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</si>
  <si>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</si>
  <si>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</si>
  <si>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</si>
  <si>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</si>
  <si>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</si>
  <si>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</si>
  <si>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</si>
  <si>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</si>
  <si>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</si>
  <si>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</si>
  <si>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</si>
  <si>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</si>
  <si>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</si>
  <si>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</si>
  <si>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</si>
  <si>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</si>
  <si>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</si>
  <si>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</si>
  <si>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</si>
  <si>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</si>
  <si>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</si>
  <si>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</si>
  <si>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</si>
  <si>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</si>
  <si>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</si>
  <si>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</si>
  <si>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</si>
  <si>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</si>
  <si>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</si>
  <si>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</si>
  <si>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</si>
  <si>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</si>
  <si>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</si>
  <si>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</si>
  <si>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</si>
  <si>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</si>
  <si>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</si>
  <si>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</si>
  <si>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</si>
  <si>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</si>
  <si>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</si>
  <si>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</si>
  <si>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</si>
  <si>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</si>
  <si>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</si>
  <si>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</si>
  <si>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</si>
  <si>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</si>
  <si>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</si>
  <si>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</si>
  <si>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</si>
  <si>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</si>
  <si>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</si>
  <si>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</si>
  <si>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</si>
  <si>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</si>
  <si>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</si>
  <si>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</si>
  <si>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</si>
  <si>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</si>
  <si>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</si>
  <si>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</si>
  <si>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</si>
  <si>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</si>
  <si>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</si>
  <si>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</si>
  <si>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</si>
  <si>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</si>
  <si>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</si>
  <si>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</si>
  <si>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</si>
  <si>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</si>
  <si>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</si>
  <si>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</si>
  <si>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</si>
  <si>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</si>
  <si>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</si>
  <si>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</si>
  <si>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</si>
  <si>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</si>
  <si>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</si>
  <si>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</si>
  <si>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</si>
  <si>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</si>
  <si>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</si>
  <si>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</si>
  <si>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</si>
  <si>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</si>
  <si>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</si>
  <si>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</si>
  <si>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</si>
  <si>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</si>
  <si>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</si>
  <si>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</si>
  <si>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</si>
  <si>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</si>
  <si>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</si>
  <si>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</si>
  <si>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</si>
  <si>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</si>
  <si>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</si>
  <si>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</si>
  <si>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</si>
  <si>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</si>
  <si>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</si>
  <si>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</si>
  <si>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</si>
  <si>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</si>
  <si>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</si>
  <si>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</si>
  <si>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</si>
  <si>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</si>
  <si>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</si>
  <si>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</si>
  <si>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</si>
  <si>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</si>
  <si>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</si>
  <si>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</si>
  <si>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</si>
  <si>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</si>
  <si>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</si>
  <si>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</si>
  <si>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</si>
  <si>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</si>
  <si>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</si>
  <si>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</si>
  <si>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</si>
  <si>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</si>
  <si>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</si>
  <si>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</si>
  <si>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</si>
  <si>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</si>
  <si>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</si>
  <si>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</si>
  <si>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</si>
  <si>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</si>
  <si>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</si>
  <si>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</si>
  <si>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</si>
  <si>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</si>
  <si>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</si>
  <si>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</si>
  <si>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</si>
  <si>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</si>
  <si>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</si>
  <si>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</si>
  <si>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</si>
  <si>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</si>
  <si>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</si>
  <si>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</si>
  <si>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</si>
  <si>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</si>
  <si>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</si>
  <si>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</si>
  <si>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</si>
  <si>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</si>
  <si>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</si>
  <si>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</si>
  <si>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</si>
  <si>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</si>
  <si>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</si>
  <si>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</si>
  <si>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</si>
  <si>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</si>
  <si>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</si>
  <si>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</si>
  <si>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</si>
  <si>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</si>
  <si>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</si>
  <si>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</si>
  <si>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</si>
  <si>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</si>
  <si>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</si>
  <si>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</si>
  <si>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</si>
  <si>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</si>
  <si>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</si>
  <si>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</si>
  <si>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</si>
  <si>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</si>
  <si>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</si>
  <si>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</si>
  <si>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</si>
  <si>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</si>
  <si>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</si>
  <si>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</si>
  <si>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</si>
  <si>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</si>
  <si>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</si>
  <si>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</si>
  <si>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</si>
  <si>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</si>
  <si>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</si>
  <si>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</si>
  <si>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</si>
  <si>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</si>
  <si>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</si>
  <si>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</si>
  <si>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</si>
  <si>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</si>
  <si>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</si>
  <si>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</si>
  <si>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</si>
  <si>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</si>
  <si>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</si>
  <si>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</si>
  <si>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</si>
  <si>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</si>
  <si>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</si>
  <si>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</si>
  <si>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</si>
  <si>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</si>
  <si>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</si>
  <si>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</si>
  <si>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</si>
  <si>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</si>
  <si>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</si>
  <si>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</si>
  <si>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</si>
  <si>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</si>
  <si>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</si>
  <si>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</si>
  <si>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</si>
  <si>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</si>
  <si>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</si>
  <si>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</si>
  <si>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</si>
  <si>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</si>
  <si>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</si>
  <si>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</si>
  <si>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</si>
  <si>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</si>
  <si>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</si>
  <si>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</si>
  <si>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</si>
  <si>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</si>
  <si>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</si>
  <si>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</si>
  <si>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</si>
  <si>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</si>
  <si>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</si>
  <si>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</si>
  <si>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</si>
  <si>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</si>
  <si>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</si>
  <si>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</si>
  <si>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</si>
  <si>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</si>
  <si>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</si>
  <si>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</si>
  <si>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</si>
  <si>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</si>
  <si>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</si>
  <si>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</si>
  <si>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</si>
  <si>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</si>
  <si>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</si>
  <si>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</si>
  <si>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</si>
  <si>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</si>
  <si>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</si>
  <si>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</si>
  <si>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</si>
  <si>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</si>
  <si>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</si>
  <si>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</si>
  <si>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</si>
  <si>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</si>
  <si>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</si>
  <si>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</si>
  <si>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</si>
  <si>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</si>
  <si>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</si>
  <si>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</si>
  <si>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</si>
  <si>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</si>
  <si>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</si>
  <si>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</si>
  <si>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</si>
  <si>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</si>
  <si>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</si>
  <si>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</si>
  <si>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</si>
  <si>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</si>
  <si>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</si>
  <si>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</si>
  <si>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</si>
  <si>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</si>
  <si>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</si>
  <si>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</si>
  <si>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</si>
  <si>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</si>
  <si>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</si>
  <si>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</si>
  <si>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</si>
  <si>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</si>
  <si>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</si>
  <si>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</si>
  <si>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</si>
  <si>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</si>
  <si>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</si>
  <si>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</si>
  <si>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</si>
  <si>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</si>
  <si>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</si>
  <si>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</si>
  <si>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</si>
  <si>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</si>
  <si>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</si>
  <si>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</si>
  <si>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</si>
  <si>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</si>
  <si>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</si>
  <si>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</si>
  <si>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</si>
  <si>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</si>
  <si>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</si>
  <si>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</si>
  <si>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</si>
  <si>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</si>
  <si>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</si>
  <si>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</si>
  <si>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</si>
  <si>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</si>
  <si>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</si>
  <si>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</si>
  <si>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</si>
  <si>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</si>
  <si>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</si>
  <si>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</si>
  <si>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</si>
  <si>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</si>
  <si>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</si>
  <si>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</si>
  <si>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</si>
  <si>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</si>
  <si>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</si>
  <si>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</si>
  <si>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</si>
  <si>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</si>
  <si>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</si>
  <si>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</si>
  <si>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</si>
  <si>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</si>
  <si>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</si>
  <si>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</si>
  <si>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</si>
  <si>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</si>
  <si>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</si>
  <si>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</si>
  <si>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</si>
  <si>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</si>
  <si>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</si>
  <si>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</si>
  <si>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</si>
  <si>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</si>
  <si>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</si>
  <si>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</si>
  <si>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</si>
  <si>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</si>
  <si>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</si>
  <si>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</si>
  <si>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</si>
  <si>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</si>
  <si>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</si>
  <si>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</si>
  <si>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</si>
  <si>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</si>
  <si>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</si>
  <si>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</si>
  <si>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</si>
  <si>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</si>
  <si>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</si>
  <si>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</si>
  <si>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</si>
  <si>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</si>
  <si>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</si>
  <si>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</si>
  <si>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</si>
  <si>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</si>
  <si>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</si>
  <si>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</si>
  <si>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</si>
  <si>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</si>
  <si>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</si>
  <si>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</si>
  <si>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</si>
  <si>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</si>
  <si>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</si>
  <si>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</si>
  <si>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</si>
  <si>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</si>
  <si>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</si>
  <si>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</si>
  <si>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</si>
  <si>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</si>
  <si>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</si>
  <si>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</si>
  <si>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</si>
  <si>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</si>
  <si>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</si>
  <si>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</si>
  <si>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</si>
  <si>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</si>
  <si>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</si>
  <si>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</si>
  <si>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</si>
  <si>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</si>
  <si>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</si>
  <si>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</si>
  <si>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</si>
  <si>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</si>
  <si>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</si>
  <si>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</si>
  <si>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</si>
  <si>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</si>
  <si>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</si>
  <si>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</si>
  <si>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</si>
  <si>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</si>
  <si>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</si>
  <si>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</si>
  <si>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</si>
  <si>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</si>
  <si>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</si>
  <si>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</si>
  <si>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</si>
  <si>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</si>
  <si>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</si>
  <si>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</si>
  <si>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</si>
  <si>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</si>
  <si>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</si>
  <si>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</si>
  <si>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</si>
  <si>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</si>
  <si>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</si>
  <si>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</si>
  <si>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</si>
  <si>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</si>
  <si>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</si>
  <si>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</si>
  <si>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</si>
  <si>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</si>
  <si>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</si>
  <si>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</si>
  <si>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</si>
  <si>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</si>
  <si>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</si>
  <si>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</si>
  <si>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</si>
  <si>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</si>
  <si>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</si>
  <si>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</si>
  <si>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</si>
  <si>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</si>
  <si>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</si>
  <si>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</si>
  <si>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</si>
  <si>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</si>
  <si>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</si>
  <si>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</si>
  <si>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</si>
  <si>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</si>
  <si>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</si>
  <si>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</si>
  <si>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</si>
  <si>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</si>
  <si>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</si>
  <si>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</si>
  <si>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</si>
  <si>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</si>
  <si>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</si>
  <si>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</si>
  <si>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</si>
  <si>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</si>
  <si>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</si>
  <si>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</si>
  <si>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</si>
  <si>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</si>
  <si>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</si>
  <si>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</si>
  <si>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</si>
  <si>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</si>
  <si>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</si>
  <si>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</si>
  <si>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</si>
  <si>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</si>
  <si>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</si>
  <si>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</si>
  <si>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</si>
  <si>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</si>
  <si>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</si>
  <si>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</si>
  <si>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</si>
  <si>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</si>
  <si>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</si>
  <si>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</si>
  <si>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</si>
  <si>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</si>
  <si>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</si>
  <si>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</si>
  <si>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</si>
  <si>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</si>
  <si>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</si>
  <si>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</si>
  <si>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</si>
  <si>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</si>
  <si>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</si>
  <si>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</si>
  <si>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</si>
  <si>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</si>
  <si>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</si>
  <si>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</si>
  <si>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</si>
  <si>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</si>
  <si>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</si>
  <si>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</si>
  <si>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</si>
  <si>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</si>
  <si>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</si>
  <si>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</si>
  <si>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</si>
  <si>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</si>
  <si>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</si>
  <si>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</si>
  <si>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</si>
  <si>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</si>
  <si>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</si>
  <si>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</si>
  <si>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</si>
  <si>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</si>
  <si>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</si>
  <si>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</si>
  <si>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</si>
  <si>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</si>
  <si>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</si>
  <si>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</si>
  <si>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</si>
  <si>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</si>
  <si>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</si>
  <si>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</si>
  <si>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</si>
  <si>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</si>
  <si>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</si>
  <si>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</si>
  <si>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</si>
  <si>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</si>
  <si>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</si>
  <si>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</si>
  <si>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</si>
  <si>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</si>
  <si>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</si>
  <si>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</si>
  <si>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</si>
  <si>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</si>
  <si>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</si>
  <si>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</si>
  <si>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</si>
  <si>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</si>
  <si>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</si>
  <si>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</si>
  <si>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</si>
  <si>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</si>
  <si>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</si>
  <si>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</si>
  <si>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</si>
  <si>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</si>
  <si>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</si>
  <si>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</si>
  <si>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</si>
  <si>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</si>
  <si>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</si>
  <si>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</si>
  <si>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</si>
  <si>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</si>
  <si>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</si>
  <si>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</si>
  <si>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</si>
  <si>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</si>
  <si>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</si>
  <si>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</si>
  <si>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</si>
  <si>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</si>
  <si>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</si>
  <si>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</si>
  <si>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</si>
  <si>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</si>
  <si>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</si>
  <si>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</si>
  <si>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</si>
  <si>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</si>
  <si>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</si>
  <si>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</si>
  <si>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</si>
  <si>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</si>
  <si>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</si>
  <si>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</si>
  <si>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</si>
  <si>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</si>
  <si>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</si>
  <si>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</si>
  <si>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</si>
  <si>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</si>
  <si>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</si>
  <si>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</si>
  <si>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</si>
  <si>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</si>
  <si>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</si>
  <si>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</si>
  <si>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</si>
  <si>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</si>
  <si>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</si>
  <si>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</si>
  <si>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</si>
  <si>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</si>
  <si>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</si>
  <si>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</si>
  <si>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</si>
  <si>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</si>
  <si>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</si>
  <si>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</si>
  <si>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</si>
  <si>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</si>
  <si>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</si>
  <si>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</si>
  <si>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</si>
  <si>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</si>
  <si>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</si>
  <si>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</si>
  <si>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</si>
  <si>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</si>
  <si>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</si>
  <si>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</si>
  <si>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</si>
  <si>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</si>
  <si>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</si>
  <si>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</si>
  <si>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</si>
  <si>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</si>
  <si>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</si>
  <si>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</si>
  <si>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</si>
  <si>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</si>
  <si>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</si>
  <si>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</si>
  <si>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</si>
  <si>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</si>
  <si>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</si>
  <si>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</si>
  <si>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</si>
  <si>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</si>
  <si>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</si>
  <si>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</si>
  <si>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</si>
  <si>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</si>
  <si>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</si>
  <si>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</si>
  <si>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</si>
  <si>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</si>
  <si>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</si>
  <si>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</si>
  <si>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</si>
  <si>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</si>
  <si>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</si>
  <si>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</si>
  <si>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</si>
  <si>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</si>
  <si>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</si>
  <si>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</si>
  <si>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</si>
  <si>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</si>
  <si>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</si>
  <si>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</si>
  <si>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</si>
  <si>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</si>
  <si>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</si>
  <si>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</si>
  <si>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</si>
  <si>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</si>
  <si>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</si>
  <si>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</si>
  <si>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</si>
  <si>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</si>
  <si>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</si>
  <si>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</si>
  <si>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</si>
  <si>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</si>
  <si>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</si>
  <si>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</si>
  <si>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</si>
  <si>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</si>
  <si>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</si>
  <si>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</si>
  <si>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</si>
  <si>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</si>
  <si>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</si>
  <si>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</si>
  <si>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</si>
  <si>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</si>
  <si>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</si>
  <si>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</si>
  <si>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</si>
  <si>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</si>
  <si>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</si>
  <si>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</si>
  <si>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</si>
  <si>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</si>
  <si>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</si>
  <si>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</si>
  <si>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</si>
  <si>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</si>
  <si>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</si>
  <si>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</si>
  <si>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</si>
  <si>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</si>
  <si>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</si>
  <si>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</si>
  <si>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</si>
  <si>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</si>
  <si>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</si>
  <si>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</si>
  <si>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</si>
  <si>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</si>
  <si>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</si>
  <si>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</si>
  <si>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</si>
  <si>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</si>
  <si>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</si>
  <si>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</si>
  <si>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</si>
  <si>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</si>
  <si>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</si>
  <si>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</si>
  <si>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</si>
  <si>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</si>
  <si>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</si>
  <si>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</si>
  <si>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</si>
  <si>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</si>
  <si>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</si>
  <si>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</si>
  <si>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</si>
  <si>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</si>
  <si>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</si>
  <si>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</si>
  <si>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</si>
  <si>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</si>
  <si>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</si>
  <si>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</si>
  <si>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</si>
  <si>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</si>
  <si>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</si>
  <si>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</si>
  <si>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</si>
  <si>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</si>
  <si>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</si>
  <si>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</si>
  <si>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</si>
  <si>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</si>
  <si>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</si>
  <si>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</si>
  <si>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</si>
  <si>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</si>
  <si>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</si>
  <si>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</si>
  <si>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</si>
  <si>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</si>
  <si>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</si>
  <si>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</si>
  <si>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</si>
  <si>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</si>
  <si>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</si>
  <si>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</si>
  <si>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</si>
  <si>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</si>
  <si>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</si>
  <si>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</si>
  <si>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</si>
  <si>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</si>
  <si>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</si>
  <si>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</si>
  <si>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</si>
  <si>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</si>
  <si>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</si>
  <si>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</si>
  <si>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</si>
  <si>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</si>
  <si>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</si>
  <si>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</si>
  <si>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</si>
  <si>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</si>
  <si>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</si>
  <si>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</si>
  <si>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</si>
  <si>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</si>
  <si>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</si>
  <si>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</si>
  <si>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</si>
  <si>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</si>
  <si>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</si>
  <si>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</si>
  <si>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</si>
  <si>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</si>
  <si>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</si>
  <si>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</si>
  <si>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</si>
  <si>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</si>
  <si>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</si>
  <si>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</si>
  <si>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</si>
  <si>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</si>
  <si>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</si>
  <si>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</si>
  <si>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</si>
  <si>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</si>
  <si>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</si>
  <si>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</si>
  <si>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</si>
  <si>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</si>
  <si>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</si>
  <si>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</si>
  <si>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</si>
  <si>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</si>
  <si>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</si>
  <si>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</si>
  <si>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</si>
  <si>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</si>
  <si>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</si>
  <si>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</si>
  <si>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</si>
  <si>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</si>
  <si>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</si>
  <si>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</si>
  <si>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</si>
  <si>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</si>
  <si>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</si>
  <si>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</si>
  <si>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</si>
  <si>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</si>
  <si>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</si>
  <si>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</si>
  <si>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</si>
  <si>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</si>
  <si>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</si>
  <si>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</si>
  <si>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</si>
  <si>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</si>
  <si>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</si>
  <si>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</si>
  <si>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</si>
  <si>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</si>
  <si>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</si>
  <si>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</si>
  <si>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</si>
  <si>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</si>
  <si>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</si>
  <si>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</si>
  <si>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</si>
  <si>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</si>
  <si>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</si>
  <si>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</si>
  <si>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</si>
  <si>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</si>
  <si>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</si>
  <si>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</si>
  <si>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</si>
  <si>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</si>
  <si>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</si>
  <si>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</si>
  <si>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</si>
  <si>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</si>
  <si>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</si>
  <si>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</si>
  <si>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</si>
  <si>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</si>
  <si>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</si>
  <si>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</si>
  <si>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</si>
  <si>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</si>
  <si>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</si>
  <si>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</si>
  <si>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</si>
  <si>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</si>
  <si>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</si>
  <si>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</si>
  <si>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</si>
  <si>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</si>
  <si>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</si>
  <si>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</si>
  <si>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</si>
  <si>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</si>
  <si>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</si>
  <si>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</si>
  <si>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</si>
  <si>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</si>
  <si>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</si>
  <si>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</si>
  <si>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</si>
  <si>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</si>
  <si>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</si>
  <si>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</si>
  <si>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</si>
  <si>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</si>
  <si>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</si>
  <si>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</si>
  <si>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</si>
  <si>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</si>
  <si>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</si>
  <si>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</si>
  <si>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</si>
  <si>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</si>
  <si>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</si>
  <si>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</si>
  <si>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</si>
  <si>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</si>
  <si>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</si>
  <si>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</si>
  <si>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</si>
  <si>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</si>
  <si>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</si>
  <si>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</si>
  <si>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</si>
  <si>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</si>
  <si>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</si>
  <si>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</si>
  <si>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</si>
  <si>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</si>
  <si>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</si>
  <si>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</si>
  <si>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</si>
  <si>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</si>
  <si>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</si>
  <si>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</si>
  <si>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</si>
  <si>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</si>
  <si>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</si>
  <si>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</si>
  <si>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</si>
  <si>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</si>
  <si>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</si>
  <si>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</si>
  <si>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</si>
  <si>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</si>
  <si>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</si>
  <si>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</si>
  <si>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</si>
  <si>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</si>
  <si>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</si>
  <si>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</si>
  <si>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</si>
  <si>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</si>
  <si>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</si>
  <si>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</si>
  <si>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</si>
  <si>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</si>
  <si>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</si>
  <si>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</si>
  <si>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</si>
  <si>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</si>
  <si>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</si>
  <si>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</si>
  <si>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</si>
  <si>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</si>
  <si>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</si>
  <si>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</si>
  <si>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</si>
  <si>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</si>
  <si>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</si>
  <si>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</si>
  <si>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</si>
  <si>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</si>
  <si>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</si>
  <si>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</si>
  <si>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</si>
  <si>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</si>
  <si>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</si>
  <si>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</si>
  <si>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</si>
  <si>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</si>
  <si>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</si>
  <si>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</si>
  <si>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</si>
  <si>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</si>
  <si>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</si>
  <si>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</si>
  <si>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</si>
  <si>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</si>
  <si>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</si>
  <si>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</si>
  <si>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</si>
  <si>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</si>
  <si>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</si>
  <si>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</si>
  <si>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</si>
  <si>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</si>
  <si>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</si>
  <si>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</si>
  <si>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</si>
  <si>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</si>
  <si>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</si>
  <si>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</si>
  <si>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</si>
  <si>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</si>
  <si>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</si>
  <si>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</si>
  <si>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</si>
  <si>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</si>
  <si>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</si>
  <si>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</si>
  <si>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</si>
  <si>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</si>
  <si>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</si>
  <si>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</si>
  <si>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</si>
  <si>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</si>
  <si>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</si>
  <si>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</si>
  <si>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</si>
  <si>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</si>
  <si>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</si>
  <si>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</si>
  <si>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</si>
  <si>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</si>
  <si>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</si>
  <si>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</si>
  <si>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</si>
  <si>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</si>
  <si>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</si>
  <si>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</si>
  <si>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</si>
  <si>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</si>
  <si>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</si>
  <si>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</si>
  <si>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</si>
  <si>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</si>
  <si>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</si>
  <si>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</si>
  <si>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</si>
  <si>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</si>
  <si>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</si>
  <si>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</si>
  <si>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</si>
  <si>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</si>
  <si>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</si>
  <si>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</si>
  <si>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</si>
  <si>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</si>
  <si>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</si>
  <si>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</si>
  <si>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</si>
  <si>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</si>
  <si>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</si>
  <si>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</si>
  <si>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</si>
  <si>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</si>
  <si>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</si>
  <si>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PCM-20251202-00000477</t>
  </si>
  <si>
    <t>ETA 35 km</t>
  </si>
  <si>
    <t>PCM-20251202-00000540</t>
  </si>
  <si>
    <t>ETA 30 min</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</si>
  <si>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</si>
  <si>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</si>
  <si>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</si>
  <si>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</si>
  <si>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</si>
  <si>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</si>
  <si>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</si>
  <si>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</si>
  <si>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</si>
  <si>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</si>
  <si>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</si>
  <si>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</si>
  <si>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</si>
  <si>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EM team need 110 min </t>
  </si>
  <si>
    <t>PCM-20251202-00000524</t>
  </si>
  <si>
    <t>TE issue and site has access issue as owner refused to provide access now</t>
  </si>
  <si>
    <t>PCM-20251202-00000474</t>
  </si>
  <si>
    <t>ETA 95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</si>
</sst>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5" dataDxfId="154" headerRowBorderDxfId="152" tableBorderDxfId="153" totalsRowBorderDxfId="151">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9" totalsRowShown="0" headerRowDxfId="46" dataDxfId="45" headerRowBorderDxfId="43" tableBorderDxfId="44" totalsRowBorderDxfId="42">
  <autoFilter ref="A1:L2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2" totalsRowShown="0" headerRowDxfId="13" tableBorderDxfId="12">
  <autoFilter ref="A1:L4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330.45908368055825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45993.407509606484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45993.407509606484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45993.407509606484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45993.407509606484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45993.407509606484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45993.407509606484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45993.407509606484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45993.407509606484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45993.407509606484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45993.407509606484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45993.407509606484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45993.407509606484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45993.407509606484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45993.407509606484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45993.407509606484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45993.407509606484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45993.407509606484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45993.407509606484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45993.407509606484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45993.407509606484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45993.407509606484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45993.407509606484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45993.407509606484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45993.407509606484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45993.407509606484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45993.407509606484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45993.407509606484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45993.407509606484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45993.407509606484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45993.407509606484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45993.407509606484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45993.407509606484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45993.407509606484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45993.407509606484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45993.407509606484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45993.407509606484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45993.407509606484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45993.407509606484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45993.407509606484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45993.407509606484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45993.407509606484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45993.407509606484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45993.407509606484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45993.407509606484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45993.407509606484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45993.407509606484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45993.407509606484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45993.407509606484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45993.407509606484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45993.407509606484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45993.407509606484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45993.407509606484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45993.407509606484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45993.407509606484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45993.407509606484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45993.407509606484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45993.407509606484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45993.407509606484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45993.407509606484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45993.407509606484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45993.407509606484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45993.407509606484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45993.407509606484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45993.407509606484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45993.407509606484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45993.407509606484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45993.407509606484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45993.407509606484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45993.407509606484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45993.407509606484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45993.407509606484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45993.407509606484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45993.407509606484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45993.407509606484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45993.407509606484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45993.407509606484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45993.407509606484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45993.407509606484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45993.407509606484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45993.407509606484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45993.407509606484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45993.407509606484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45993.407509606484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45993.407509606484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45993.407509606484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45993.407509606484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45993.407509606484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45993.407509606484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45993.407509606484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45993.407509606484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45993.407509606484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45993.407509606484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45993.407509606484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45993.407509606484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45993.407509606484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45993.407509606484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45993.407509606484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45993.407509606484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45993.407509606484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45993.407509606484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45993.407509606484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45993.407509606484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45993.407509606484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45993.407509606484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45993.407509606484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45993.407509606484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45993.407509606484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45993.407509606484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45993.407509606484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45993.407509606484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45993.407509606484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45993.407509606484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45993.407509606484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45993.407509606484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45993.407509606484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45993.407509606484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45993.407509606484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45993.407509606484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45993.407509606484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45993.407509606484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45993.407509606484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45993.407509606484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45993.407509606484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45993.407509606484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45993.407509606484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45993.407509606484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45993.407509606484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45993.407509606484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45993.407509606484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45993.407509606484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45993.407509606484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45993.407509606484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45993.407509606484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45993.407509606484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45993.407509606484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45993.407509606484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45993.407509606484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45993.407509606484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45993.407509606484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45993.407509606484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45993.407509606484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45993.407509606484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45993.407509606484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45993.407509606484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45993.407509606484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45993.407509606484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45993.407509606484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45993.407509606484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45993.407509606484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45993.407509606484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45993.407509606484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45993.407509606484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45993.407509606484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45993.407509606484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45993.407509606484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45993.407509606484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45993.407509606484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45993.407509606484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45993.407509606484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45993.407509606484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45993.407509606484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45993.407509606484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45993.407509606484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45993.407509606484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45993.407509606484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45993.407509606484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45993.407509606484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45993.407509606484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45993.407509606484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45993.407509606484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45993.407509606484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45993.407509606484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45993.407509606484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45993.407509606484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45993.407509606484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45993.407509606484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45993.407509606484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45993.407509606484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45993.407509606484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45993.407509606484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45993.407509606484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45993.407509606484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45993.407509606484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45993.407509606484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45993.407509606484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45993.407509606484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45993.407509606484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45993.407509606484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45993.407509606484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45993.407509606484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45993.407509606484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45993.407509606484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45993.407509606484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45993.407509606484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45993.407509606484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45993.407509606484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45993.407509606484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45993.407509606484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45993.407509606484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45993.407509606484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45993.407509606484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45993.407509606484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45993.407509606484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45993.407509606484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45993.407509606484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45993.407509606484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45993.407509606484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45993.407509606484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45993.407509606484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45993.407509606484</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21D370E-9A2A-4310-91CB-B6F4892D3B8C}"/>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168.40767164352292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9.020090625002922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26312</v>
      </c>
      <c r="E5" s="81" t="s">
        <v>39106</v>
      </c>
      <c r="F5" s="100">
        <v>45993.376875000002</v>
      </c>
      <c r="G5" s="101">
        <f ca="1">IFERROR(NOW()-F5,"-")</f>
        <v>3.0634606482635718E-2</v>
      </c>
      <c r="H5" s="100">
        <v>45993.368541666663</v>
      </c>
      <c r="I5" s="18" t="str">
        <f>IFERROR(VLOOKUP(D5,DB!A:F,6,0),"")</f>
        <v>SCECO</v>
      </c>
      <c r="J5" s="18" t="str">
        <f>IFERROR(VLOOKUP(D5,DB!A:G,7,0),"")</f>
        <v>Vandalized+Vandalized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2</v>
      </c>
      <c r="D6" s="18" t="s">
        <v>22470</v>
      </c>
      <c r="E6" s="99" t="s">
        <v>39106</v>
      </c>
      <c r="F6" s="100">
        <v>45993.399108796293</v>
      </c>
      <c r="G6" s="101">
        <f ca="1">IFERROR(NOW()-F6,"-")</f>
        <v>8.4008101912331767E-3</v>
      </c>
      <c r="H6" s="100">
        <v>45993.387303240743</v>
      </c>
      <c r="I6" s="18" t="str">
        <f>IFERROR(VLOOKUP(D6,DB!A:F,6,0),"")</f>
        <v>SCECO</v>
      </c>
      <c r="J6" s="18" t="str">
        <f>IFERROR(VLOOKUP(D6,DB!A:G,7,0),"")</f>
        <v>Weak</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45993.407509606484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45993.407509606484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45993.407509606484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45993.407509606484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45993.407509606484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45993.407509606484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45993.407509606484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45993.407509606484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45993.407509606484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45993.407509606484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45993.407509606484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45993.407509606484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45993.407509606484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45993.407509606484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45993.407509606484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45993.407509606484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45993.407509606484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45993.407509606484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45993.407509606484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45993.407509606484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45993.407509606484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45993.407509606484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45993.407509606484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45993.407509606484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45993.407509606484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45993.407509606484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45993.407509606484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45993.407509606484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45993.407509606484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45993.407509606484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45993.407509606484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45993.407509606484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45993.407509606484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45993.407509606484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45993.407509606484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45993.407509606484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45993.407509606484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45993.407509606484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45993.407509606484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45993.407509606484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45993.407509606484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45993.407509606484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45993.407509606484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45993.407509606484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45993.407509606484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45993.407509606484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45993.407509606484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45993.407509606484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45993.407509606484</v>
      </c>
      <c r="H2" s="22"/>
      <c r="I2" s="19" t="str">
        <f>IFERROR(VLOOKUP(D2,DB!A:F,6,0),"")</f>
        <v/>
      </c>
      <c r="J2" s="18" t="str">
        <f>IFERROR(VLOOKUP(D2,DB!A:G,7,0),"")</f>
        <v/>
      </c>
      <c r="K2" s="42"/>
      <c r="L2" s="23" t="str">
        <f>IFERROR(VLOOKUP(D2,DB!A:I,9,0),"")</f>
        <v/>
      </c>
    </row>
    <row r="3" spans="1:13" ht="15" customHeight="1">
      <c r="A3" s="19"/>
      <c r="B3" s="58" t="str">
        <f>IFERROR(VLOOKUP(D3,DB!A:K,11,0),"")</f>
        <v/>
      </c>
      <c r="C3" s="153"/>
      <c r="D3" s="18"/>
      <c r="E3" s="18"/>
      <c r="F3" s="20"/>
      <c r="G3" s="21">
        <f t="shared" ca="1" si="0"/>
        <v>45993.407509606484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45993.407509606484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45993.407509606484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45993.407509606484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45993.407509606484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45993.407509606484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45993.407509606484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45993.407509606484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45993.407509606484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45993.407509606484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45993.407509606484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45993.407509606484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45993.407509606484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45993.407509606484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45993.407509606484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45993.407509606484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45993.407509606484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45993.407509606484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45993.407509606484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45993.407509606484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45993.407509606484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45993.407509606484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45993.407509606484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45993.407509606484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45993.407509606484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45993.407509606484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45993.407509606484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45993.407509606484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45993.407509606484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45993.407509606484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45993.407509606484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45993.407509606484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45993.407509606484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45993.407509606484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45993.407509606484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45993.407509606484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45993.407509606484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45993.407509606484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45993.407509606484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45993.407509606484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45993.407509606484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45993.407509606484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45993.407509606484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45993.407509606484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45993.407509606484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45993.407509606484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45993.407509606484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45993.407509606484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45993.407509606484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45993.407509606484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45993.407509606484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45993.407509606484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45993.407509606484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45993.407509606484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45993.407509606484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45993.407509606484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45993.407509606484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45993.407509606484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45993.407509606484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45993.407509606484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45993.407509606484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45993.407509606484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45993.407509606484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45993.407509606484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45993.407509606484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45993.407509606484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45993.407509606484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45993.407509606484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45993.407509606484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45993.407509606484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45993.407509606484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45993.407509606484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45993.407509606484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45993.407509606484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45993.407509606484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45993.407509606484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45993.407509606484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45993.407509606484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45993.407509606484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45993.407509606484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45993.407509606484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45993.407509606484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45993.407509606484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45993.407509606484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45993.407509606484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45993.407509606484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45993.407509606484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45993.407509606484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45993.407509606484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45993.407509606484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45993.407509606484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45993.407509606484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45993.407509606484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45993.407509606484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45993.407509606484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45993.407509606484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45993.407509606484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45993.407509606484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45993.407509606484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45993.407509606484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45993.407509606484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45993.407509606484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45993.407509606484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45993.407509606484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45993.407509606484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45993.407509606484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45993.407509606484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45993.407509606484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45993.407509606484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45993.407509606484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45993.407509606484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45993.407509606484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45993.407509606484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45993.407509606484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45993.407509606484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45993.407509606484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45993.407509606484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45993.407509606484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45993.407509606484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45993.407509606484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45993.407509606484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45993.407509606484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45993.407509606484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45993.407509606484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45993.407509606484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45993.407509606484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45993.407509606484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45993.407509606484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45993.407509606484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45993.407509606484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45993.407509606484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45993.407509606484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45993.407509606484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45993.407509606484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45993.407509606484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45993.407509606484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45993.407509606484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45993.407509606484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45993.407509606484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45993.407509606484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45993.407509606484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45993.407509606484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45993.407509606484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45993.407509606484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45993.407509606484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45993.407509606484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45993.407509606484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45993.407509606484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45993.407509606484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45993.407509606484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45993.407509606484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45993.407509606484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45993.407509606484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45993.407509606484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45993.407509606484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45993.407509606484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45993.407509606484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45993.407509606484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45993.407509606484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45993.407509606484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45993.407509606484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45993.407509606484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45993.407509606484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45993.407509606484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45993.407509606484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45993.407509606484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45993.407509606484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45993.407509606484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45993.407509606484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45993.407509606484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45993.407509606484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45993.407509606484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45993.407509606484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45993.407509606484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45993.407509606484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45993.407509606484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45993.407509606484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45993.407509606484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45993.407509606484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45993.407509606484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45993.407509606484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45993.407509606484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45993.407509606484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45993.407509606484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45993.407509606484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45993.407509606484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45993.407509606484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45993.407509606484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45993.407509606484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45993.407509606484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45993.407509606484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45993.407509606484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45993.407509606484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45993.407509606484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45993.407509606484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45993.407509606484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45993.407509606484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45993.407509606484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45993.407509606484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45993.407509606484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45993.407509606484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45993.407509606484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45993.407509606484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45993.407509606484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45993.407509606484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45993.407509606484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45993.407509606484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45993.407509606484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45993.407509606484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45993.407509606484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45993.407509606484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45993.407509606484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45993.407509606484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45993.407509606484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45993.407509606484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45993.407509606484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45993.407509606484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45993.407509606484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45993.407509606484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45993.407509606484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45993.407509606484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45993.407509606484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45993.407509606484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45993.407509606484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45993.407509606484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45993.407509606484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45993.407509606484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45993.407509606484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45993.407509606484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45993.407509606484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45993.407509606484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45993.407509606484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45993.407509606484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45993.407509606484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45993.407509606484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45993.407509606484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45993.407509606484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45993.407509606484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45993.407509606484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45993.407509606484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45993.407509606484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45993.407509606484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45993.407509606484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45993.407509606484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45993.407509606484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45993.407509606484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45993.407509606484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45993.407509606484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45993.407509606484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45993.407509606484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45993.407509606484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45993.407509606484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45993.407509606484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45993.407509606484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45993.407509606484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45993.407509606484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45993.407509606484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45993.407509606484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45993.407509606484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45993.407509606484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45993.407509606484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45993.407509606484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45993.407509606484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45993.407509606484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45993.407509606484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45993.407509606484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45993.407509606484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45993.407509606484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45993.407509606484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45993.407509606484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45993.407509606484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45993.407509606484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45993.407509606484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45993.407509606484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45993.407509606484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45993.407509606484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45993.407509606484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45993.407509606484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45993.407509606484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45993.407509606484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45993.407509606484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45993.407509606484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45993.407509606484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45993.407509606484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45993.407509606484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45993.407509606484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45993.407509606484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45993.407509606484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45993.407509606484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45993.407509606484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45993.407509606484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45993.407509606484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45993.407509606484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45993.407509606484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45993.407509606484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45993.407509606484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45993.407509606484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45993.407509606484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45993.407509606484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45993.407509606484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45993.407509606484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45993.407509606484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45993.407509606484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45993.407509606484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45993.407509606484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45993.407509606484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45993.407509606484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45993.407509606484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45993.407509606484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45993.407509606484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45993.407509606484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45993.407509606484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45993.407509606484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45993.407509606484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45993.407509606484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45993.407509606484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45993.407509606484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45993.407509606484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45993.407509606484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45993.407509606484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45993.407509606484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45993.407509606484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45993.407509606484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45993.407509606484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45993.407509606484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45993.407509606484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45993.407509606484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45993.407509606484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45993.407509606484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45993.407509606484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45993.407509606484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45993.407509606484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45993.407509606484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45993.407509606484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45993.407509606484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45993.407509606484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45993.407509606484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45993.407509606484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45993.407509606484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45993.407509606484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45993.407509606484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45993.407509606484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45993.407509606484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45993.407509606484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45993.407509606484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45993.407509606484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45993.407509606484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45993.407509606484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45993.407509606484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45993.407509606484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45993.407509606484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45993.407509606484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45993.407509606484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45993.407509606484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45993.407509606484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45993.407509606484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45993.407509606484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45993.407509606484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45993.407509606484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45993.407509606484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45993.407509606484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45993.407509606484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45993.407509606484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45993.407509606484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45993.407509606484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45993.407509606484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45993.407509606484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45993.407509606484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45993.407509606484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45993.407509606484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45993.407509606484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45993.407509606484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45993.407509606484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45993.407509606484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45993.407509606484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45993.407509606484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45993.407509606484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45993.407509606484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45993.407509606484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45993.407509606484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45993.407509606484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45993.407509606484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45993.407509606484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45993.407509606484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45993.407509606484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45993.407509606484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45993.407509606484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45993.407509606484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45993.407509606484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45993.407509606484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45993.407509606484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45993.407509606484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45993.407509606484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45993.407509606484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45993.407509606484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45993.407509606484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45993.407509606484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45993.407509606484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45993.407509606484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45993.407509606484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45993.407509606484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45993.407509606484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45993.407509606484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45993.407509606484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45993.407509606484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45993.407509606484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45993.407509606484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45993.407509606484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45993.407509606484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45993.407509606484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45993.407509606484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45993.407509606484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45993.407509606484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45993.407509606484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45993.407509606484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45993.407509606484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45993.407509606484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45993.407509606484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45993.407509606484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45993.407509606484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45993.407509606484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45993.407509606484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45993.407509606484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45993.407509606484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45993.407509606484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45993.407509606484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45993.407509606484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45993.407509606484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45993.407509606484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45993.407509606484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45993.407509606484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45993.407509606484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45993.407509606484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45993.407509606484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45993.407509606484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45993.407509606484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45993.407509606484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45993.407509606484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45993.407509606484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45993.407509606484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45993.407509606484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45993.407509606484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45993.407509606484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45993.407509606484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45993.407509606484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45993.407509606484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45993.407509606484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45993.407509606484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45993.407509606484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45993.407509606484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45993.407509606484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45993.407509606484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45993.407509606484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45993.407509606484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45993.407509606484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45993.407509606484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45993.407509606484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45993.407509606484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45993.407509606484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45993.407509606484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45993.407509606484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45993.407509606484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45993.407509606484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45993.407509606484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45993.407509606484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45993.407509606484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45993.407509606484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45993.407509606484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45993.407509606484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45993.407509606484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45993.407509606484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45993.407509606484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45993.407509606484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45993.407509606484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45993.407509606484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45993.407509606484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45993.407509606484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45993.407509606484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45993.407509606484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45993.407509606484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45993.407509606484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45993.407509606484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45993.407509606484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45993.407509606484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45993.407509606484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45993.407509606484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45993.407509606484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45993.407509606484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45993.407509606484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45993.407509606484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45993.407509606484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45993.407509606484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45993.407509606484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45993.407509606484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45993.407509606484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45993.407509606484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45993.407509606484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45993.407509606484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45993.407509606484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45993.407509606484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45993.407509606484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45993.407509606484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45993.407509606484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45993.407509606484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45993.407509606484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45993.407509606484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45993.407509606484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45993.407509606484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45993.407509606484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45993.407509606484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45993.407509606484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45993.407509606484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45993.407509606484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45993.407509606484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45993.407509606484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45993.407509606484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45993.407509606484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45993.407509606484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45993.407509606484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45993.407509606484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45993.407509606484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45993.407509606484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45993.407509606484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45993.407509606484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45993.407509606484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45993.407509606484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45993.407509606484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45993.407509606484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45993.407509606484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45993.407509606484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45993.407509606484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45993.407509606484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45993.407509606484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45993.407509606484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45993.407509606484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45993.407509606484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45993.407509606484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45993.407509606484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45993.407509606484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45993.407509606484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45993.407509606484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45993.407509606484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45993.407509606484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45993.407509606484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45993.407509606484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45993.407509606484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45993.407509606484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45993.407509606484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45993.407509606484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45993.407509606484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45993.407509606484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45993.407509606484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45993.407509606484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45993.407509606484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45993.407509606484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45993.407509606484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45993.407509606484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45993.407509606484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45993.407509606484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45993.407509606484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45993.407509606484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45993.407509606484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45993.407509606484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45993.407509606484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45993.407509606484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45993.407509606484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45993.407509606484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45993.407509606484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45993.407509606484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45993.407509606484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45993.407509606484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45993.407509606484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45993.407509606484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45993.407509606484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45993.407509606484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45993.407509606484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45993.407509606484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45993.407509606484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45993.407509606484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45993.407509606484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45993.407509606484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45993.407509606484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45993.407509606484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45993.407509606484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45993.407509606484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45993.407509606484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45993.407509606484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45993.407509606484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45993.407509606484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45993.407509606484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45993.407509606484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45993.407509606484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45993.407509606484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45993.407509606484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45993.407509606484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45993.407509606484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45993.407509606484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45993.407509606484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45993.407509606484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45993.407509606484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45993.407509606484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45993.407509606484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45993.407509606484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45993.407509606484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45993.407509606484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45993.407509606484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45993.407509606484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45993.407509606484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45993.407509606484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45993.407509606484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45993.407509606484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45993.407509606484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45993.407509606484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45993.407509606484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45993.407509606484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45993.407509606484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45993.407509606484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45993.407509606484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45993.407509606484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45993.407509606484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45993.407509606484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45993.407509606484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45993.407509606484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45993.407509606484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45993.407509606484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45993.407509606484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45993.407509606484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45993.407509606484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45993.407509606484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45993.407509606484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45993.407509606484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45993.407509606484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45993.407509606484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45993.407509606484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45993.407509606484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45993.407509606484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45993.407509606484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45993.407509606484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45993.407509606484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45993.407509606484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45993.407509606484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45993.407509606484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45993.407509606484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45993.407509606484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45993.407509606484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45993.407509606484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45993.407509606484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45993.407509606484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45993.407509606484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45993.407509606484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45993.407509606484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45993.407509606484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45993.407509606484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45993.407509606484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45993.407509606484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45993.407509606484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45993.407509606484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45993.407509606484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45993.407509606484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45993.407509606484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45993.407509606484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45993.407509606484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45993.407509606484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45993.407509606484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45993.407509606484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45993.407509606484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45993.407509606484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45993.407509606484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45993.407509606484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45993.407509606484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45993.407509606484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45993.407509606484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45993.407509606484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45993.407509606484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45993.407509606484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45993.407509606484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45993.407509606484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45993.407509606484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45993.407509606484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45993.407509606484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45993.407509606484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45993.407509606484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45993.407509606484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45993.407509606484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45993.407509606484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45993.407509606484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45993.407509606484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45993.407509606484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45993.407509606484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45993.407509606484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45993.407509606484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45993.407509606484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45993.407509606484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45993.407509606484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45993.407509606484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45993.407509606484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45993.407509606484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45993.407509606484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45993.407509606484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45993.407509606484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45993.407509606484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45993.407509606484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45993.407509606484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45993.407509606484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45993.407509606484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45993.407509606484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45993.407509606484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45993.407509606484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45993.407509606484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45993.407509606484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45993.407509606484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45993.407509606484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45993.407509606484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45993.407509606484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45993.407509606484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45993.407509606484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45993.407509606484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45993.407509606484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45993.407509606484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45993.407509606484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45993.407509606484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45993.407509606484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45993.407509606484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45993.407509606484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45993.407509606484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45993.407509606484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45993.407509606484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45993.407509606484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45993.407509606484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45993.407509606484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45993.407509606484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45993.407509606484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45993.407509606484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45993.407509606484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45993.407509606484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45993.407509606484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45993.407509606484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45993.407509606484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45993.407509606484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45993.407509606484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45993.407509606484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45993.407509606484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45993.407509606484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45993.407509606484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45993.407509606484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45993.407509606484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45993.407509606484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45993.407509606484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45993.407509606484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45993.407509606484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45993.407509606484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45993.407509606484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45993.407509606484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45993.407509606484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45993.407509606484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45993.407509606484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45993.407509606484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45993.407509606484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45993.407509606484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45993.407509606484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45993.407509606484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45993.407509606484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45993.407509606484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45993.407509606484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45993.407509606484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45993.407509606484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45993.407509606484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45993.407509606484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45993.407509606484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45993.407509606484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45993.407509606484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45993.407509606484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45993.407509606484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45993.407509606484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45993.407509606484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45993.407509606484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45993.407509606484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45993.407509606484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45993.407509606484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45993.407509606484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45993.407509606484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45993.407509606484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45993.407509606484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45993.407509606484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45993.407509606484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45993.407509606484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45993.407509606484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45993.407509606484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45993.407509606484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45993.407509606484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45993.407509606484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45993.407509606484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45993.407509606484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45993.407509606484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45993.407509606484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45993.407509606484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45993.407509606484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45993.407509606484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45993.407509606484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45993.407509606484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45993.407509606484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45993.407509606484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45993.407509606484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45993.407509606484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45993.407509606484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45993.407509606484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45993.407509606484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45993.407509606484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45993.407509606484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45993.407509606484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45993.407509606484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45993.407509606484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45993.407509606484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45993.407509606484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45993.407509606484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45993.407509606484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45993.407509606484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45993.407509606484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45993.407509606484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45993.407509606484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45993.407509606484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45993.407509606484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45993.407509606484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45993.407509606484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45993.407509606484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45993.407509606484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45993.407509606484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45993.407509606484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45993.407509606484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45993.407509606484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45993.407509606484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45993.407509606484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45993.407509606484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45993.407509606484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45993.407509606484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45993.407509606484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45993.407509606484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45993.407509606484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45993.407509606484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45993.407509606484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45993.407509606484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45993.407509606484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45993.407509606484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45993.407509606484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45993.407509606484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45993.407509606484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45993.407509606484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45993.407509606484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45993.407509606484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45993.407509606484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45993.407509606484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45993.407509606484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45993.407509606484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45993.407509606484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45993.407509606484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45993.407509606484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45993.407509606484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45993.407509606484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45993.407509606484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45993.407509606484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45993.407509606484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45993.407509606484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45993.407509606484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45993.407509606484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45993.407509606484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45993.407509606484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45993.407509606484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45993.407509606484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45993.407509606484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45993.407509606484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45993.407509606484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45993.407509606484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45993.407509606484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45993.407509606484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45993.407509606484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45993.407509606484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45993.407509606484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45993.407509606484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45993.407509606484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45993.407509606484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45993.407509606484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45993.407509606484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45993.407509606484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45993.407509606484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45993.407509606484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45993.407509606484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45993.407509606484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45993.407509606484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45993.407509606484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45993.407509606484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45993.407509606484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45993.407509606484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45993.407509606484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45993.407509606484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45993.407509606484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45993.407509606484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45993.407509606484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45993.407509606484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45993.407509606484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45993.407509606484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45993.407509606484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45993.407509606484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45993.407509606484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45993.407509606484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45993.407509606484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45993.407509606484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45993.407509606484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45993.407509606484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45993.407509606484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45993.407509606484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45993.407509606484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45993.407509606484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45993.407509606484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45993.407509606484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45993.407509606484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45993.407509606484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45993.407509606484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45993.407509606484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45993.407509606484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45993.407509606484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45993.407509606484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45993.407509606484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45993.407509606484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45993.407509606484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45993.407509606484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45993.407509606484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45993.407509606484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45993.407509606484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45993.407509606484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45993.407509606484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45993.407509606484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45993.407509606484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45993.407509606484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45993.407509606484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45993.407509606484</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289.92679201388819</v>
      </c>
      <c r="H2" s="92">
        <v>45703.474768518521</v>
      </c>
      <c r="I2" s="92" t="str">
        <f>IFERROR(VLOOKUP(D2,DB!A:F,6,0),"")</f>
        <v>SCECO</v>
      </c>
      <c r="J2" s="92" t="str">
        <f>IFERROR(VLOOKUP(D2,DB!A:G,7,0),"")</f>
        <v>Dead</v>
      </c>
      <c r="K2" s="94" t="s">
        <v>39197</v>
      </c>
      <c r="L2" s="88" t="str">
        <f>IFERROR(VLOOKUP(D2,DB!A:I,9,0),"")</f>
        <v>Latis</v>
      </c>
    </row>
    <row r="3" spans="1:16" ht="28.5" customHeight="1">
      <c r="A3" s="110" t="s">
        <v>39198</v>
      </c>
      <c r="B3" s="88" t="str">
        <f>IFERROR(VLOOKUP(D3,DB!A:K,11,0),"")</f>
        <v>R4</v>
      </c>
      <c r="C3" s="90">
        <v>2</v>
      </c>
      <c r="D3" s="88" t="s">
        <v>35271</v>
      </c>
      <c r="E3" s="91" t="s">
        <v>39106</v>
      </c>
      <c r="F3" s="92">
        <v>45992.715254629627</v>
      </c>
      <c r="G3" s="93">
        <f t="shared" ref="G3" ca="1" si="0">IFERROR(NOW()-F3,"")</f>
        <v>0.69225497685692972</v>
      </c>
      <c r="H3" s="92">
        <v>45992.705231481479</v>
      </c>
      <c r="I3" s="110" t="str">
        <f>IFERROR(VLOOKUP(D3,DB!A:F,6,0),"")</f>
        <v>Generator-SG</v>
      </c>
      <c r="J3" s="110" t="str">
        <f>IFERROR(VLOOKUP(D3,DB!A:G,7,0),"")</f>
        <v>Dead</v>
      </c>
      <c r="K3" s="94" t="s">
        <v>39199</v>
      </c>
      <c r="L3" s="88" t="str">
        <f>IFERROR(VLOOKUP(D3,DB!A:I,9,0),"")</f>
        <v>Latis</v>
      </c>
    </row>
    <row r="4" spans="1:16" ht="15" customHeight="1">
      <c r="A4" s="110"/>
      <c r="B4" s="88" t="str">
        <f>IFERROR(VLOOKUP(D4,DB!A:K,11,0),"")</f>
        <v/>
      </c>
      <c r="C4" s="90"/>
      <c r="D4" s="88"/>
      <c r="E4" s="91"/>
      <c r="F4" s="92"/>
      <c r="G4" s="93">
        <f t="shared" ref="G4:G65" ca="1" si="1">IFERROR(NOW()-F4,"")</f>
        <v>45993.407509606484</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1"/>
        <v>45993.407509606484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45993.407509606484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45993.407509606484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45993.407509606484</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45993.407509606484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45993.407509606484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45993.407509606484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45993.407509606484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45993.407509606484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45993.407509606484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45993.407509606484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45993.407509606484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45993.407509606484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45993.407509606484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45993.407509606484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45993.407509606484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45993.407509606484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45993.407509606484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45993.407509606484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45993.407509606484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45993.407509606484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45993.407509606484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45993.407509606484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45993.407509606484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45993.407509606484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45993.407509606484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45993.407509606484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45993.407509606484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45993.407509606484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45993.407509606484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45993.407509606484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45993.407509606484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45993.407509606484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45993.407509606484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45993.407509606484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45993.407509606484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45993.407509606484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45993.407509606484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45993.407509606484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45993.407509606484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45993.407509606484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45993.407509606484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45993.407509606484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45993.407509606484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45993.407509606484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45993.407509606484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45993.407509606484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45993.407509606484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45993.407509606484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45993.407509606484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45993.407509606484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45993.407509606484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45993.407509606484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45993.407509606484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45993.407509606484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45993.407509606484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45993.407509606484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45993.407509606484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45993.407509606484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45993.407509606484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45993.407509606484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2">IFERROR(NOW()-F66,"")</f>
        <v>45993.407509606484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2"/>
        <v>45993.407509606484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45993.407509606484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45993.407509606484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45993.407509606484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45993.407509606484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45993.407509606484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45993.407509606484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45993.407509606484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45993.407509606484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45993.407509606484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45993.407509606484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45993.407509606484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45993.407509606484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45993.407509606484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45993.407509606484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45993.407509606484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45993.407509606484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45993.407509606484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45993.407509606484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45993.407509606484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45993.407509606484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45993.407509606484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45993.407509606484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45993.407509606484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45993.407509606484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45993.407509606484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45993.407509606484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45993.407509606484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45993.407509606484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45993.407509606484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45993.407509606484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45993.407509606484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45993.407509606484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45993.407509606484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45993.407509606484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45993.407509606484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45993.407509606484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45993.407509606484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45993.407509606484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45993.407509606484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45993.407509606484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45993.407509606484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45993.407509606484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45993.407509606484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45993.407509606484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45993.407509606484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45993.407509606484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45993.407509606484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45993.407509606484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45993.407509606484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45993.407509606484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45993.407509606484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45993.407509606484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45993.407509606484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45993.407509606484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45993.407509606484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45993.407509606484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45993.407509606484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45993.407509606484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45993.407509606484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45993.407509606484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45993.407509606484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45993.407509606484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3">IFERROR(NOW()-F130,"")</f>
        <v>45993.407509606484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3"/>
        <v>45993.407509606484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45993.407509606484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45993.407509606484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45993.407509606484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45993.407509606484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45993.407509606484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45993.407509606484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45993.407509606484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45993.407509606484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45993.407509606484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45993.407509606484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45993.407509606484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45993.407509606484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45993.407509606484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45993.407509606484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45993.407509606484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45993.407509606484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45993.407509606484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45993.407509606484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45993.407509606484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45993.407509606484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45993.407509606484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45993.407509606484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45993.407509606484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45993.407509606484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45993.407509606484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45993.407509606484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45993.407509606484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45993.407509606484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45993.407509606484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45993.407509606484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45993.407509606484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45993.407509606484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45993.407509606484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45993.407509606484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45993.407509606484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45993.407509606484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45993.407509606484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45993.407509606484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45993.407509606484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45993.407509606484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45993.407509606484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45993.407509606484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45993.407509606484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45993.407509606484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45993.407509606484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45993.407509606484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45993.407509606484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45993.407509606484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45993.407509606484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45993.407509606484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45993.407509606484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45993.407509606484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45993.407509606484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45993.407509606484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45993.407509606484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45993.407509606484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45993.407509606484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45993.407509606484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45993.407509606484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45993.407509606484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45993.407509606484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45993.407509606484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39" ca="1" si="4">IFERROR(NOW()-F194,"")</f>
        <v>45993.407509606484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4"/>
        <v>45993.407509606484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45993.407509606484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45993.407509606484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45993.407509606484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45993.407509606484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45993.407509606484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45993.407509606484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45993.407509606484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45993.407509606484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45993.407509606484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45993.407509606484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45993.407509606484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45993.407509606484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45993.407509606484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45993.407509606484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45993.407509606484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45993.407509606484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45993.407509606484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45993.407509606484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45993.407509606484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45993.407509606484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45993.407509606484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45993.407509606484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45993.407509606484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45993.407509606484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45993.407509606484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45993.407509606484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45993.407509606484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45993.407509606484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45993.407509606484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45993.407509606484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45993.407509606484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45993.407509606484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45993.407509606484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45993.407509606484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45993.407509606484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45993.407509606484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45993.407509606484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45993.407509606484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45993.407509606484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45993.407509606484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45993.407509606484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45993.407509606484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45993.407509606484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45993.407509606484</v>
      </c>
      <c r="H239" s="92"/>
      <c r="I239" s="110" t="str">
        <f>IFERROR(VLOOKUP(D239,DB!A:F,6,0),"")</f>
        <v/>
      </c>
      <c r="J239" s="110" t="str">
        <f>IFERROR(VLOOKUP(D239,DB!A:G,7,0),"")</f>
        <v/>
      </c>
      <c r="K239" s="94"/>
      <c r="L239" s="88" t="str">
        <f>IFERROR(VLOOKUP(D239,DB!A:I,9,0),"")</f>
        <v/>
      </c>
    </row>
  </sheetData>
  <dataValidations count="2">
    <dataValidation allowBlank="1" showInputMessage="1" showErrorMessage="1" sqref="E1" xr:uid="{A4F81451-56CC-4543-9497-104C4E44EE4B}"/>
    <dataValidation type="list" allowBlank="1" showInputMessage="1" showErrorMessage="1" sqref="E2:E2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K12" sqref="K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101.57544942129607</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67.218632291667745</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44.746398495371977</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12.034210995370813</v>
      </c>
      <c r="H5" s="136">
        <v>45981.360798611109</v>
      </c>
      <c r="I5" s="106" t="str">
        <f>IFERROR(VLOOKUP(D5,DB!A:F,6,0),"")</f>
        <v>SCECO</v>
      </c>
      <c r="J5" s="106" t="str">
        <f>IFERROR(VLOOKUP(D5,DB!A:G,7,0),"")</f>
        <v>Dead</v>
      </c>
      <c r="K5" s="106" t="s">
        <v>39207</v>
      </c>
      <c r="L5" s="106" t="str">
        <f>IFERROR(VLOOKUP(D5,DB!A:I,9,0),"")</f>
        <v>Latis</v>
      </c>
    </row>
    <row r="6" spans="1:13">
      <c r="A6" s="37" t="s">
        <v>39208</v>
      </c>
      <c r="B6" s="37" t="str">
        <f>IFERROR(VLOOKUP(D6,DB!A:K,11,0),"")</f>
        <v>R5</v>
      </c>
      <c r="C6" s="37">
        <v>1</v>
      </c>
      <c r="D6" s="37" t="s">
        <v>34426</v>
      </c>
      <c r="E6" s="37" t="s">
        <v>39106</v>
      </c>
      <c r="F6" s="38">
        <v>45993.373842592591</v>
      </c>
      <c r="G6" s="105">
        <f ca="1">IFERROR(NOW()-F6,"")</f>
        <v>3.3667013893136755E-2</v>
      </c>
      <c r="H6" s="38">
        <v>45993.368287037039</v>
      </c>
      <c r="I6" s="37" t="str">
        <f>IFERROR(VLOOKUP(D6,DB!A:F,6,0),"")</f>
        <v>SCECO</v>
      </c>
      <c r="J6" s="37" t="str">
        <f>IFERROR(VLOOKUP(D6,DB!A:G,7,0),"")</f>
        <v>Vandalized</v>
      </c>
      <c r="K6" s="37" t="s">
        <v>39209</v>
      </c>
      <c r="L6" s="37" t="str">
        <f>IFERROR(VLOOKUP(D6,DB!A:I,9,0),"")</f>
        <v>Latis</v>
      </c>
    </row>
    <row r="7" spans="1:13">
      <c r="A7" s="37" t="s">
        <v>39210</v>
      </c>
      <c r="B7" s="37" t="str">
        <f>IFERROR(VLOOKUP(D7,DB!A:K,11,0),"")</f>
        <v>R5</v>
      </c>
      <c r="C7" s="37">
        <v>2</v>
      </c>
      <c r="D7" s="37" t="s">
        <v>32266</v>
      </c>
      <c r="E7" s="37" t="s">
        <v>39106</v>
      </c>
      <c r="F7" s="38">
        <v>45993.396111111113</v>
      </c>
      <c r="G7" s="135">
        <f ca="1">IFERROR(NOW()-F7,"")</f>
        <v>1.1398495371395256E-2</v>
      </c>
      <c r="H7" s="38">
        <v>45993.327581018515</v>
      </c>
      <c r="I7" s="37" t="str">
        <f>IFERROR(VLOOKUP(D7,DB!A:F,6,0),"")</f>
        <v>SCECO</v>
      </c>
      <c r="J7" s="37" t="str">
        <f>IFERROR(VLOOKUP(D7,DB!A:G,7,0),"")</f>
        <v>Dead</v>
      </c>
      <c r="K7" s="37" t="s">
        <v>39211</v>
      </c>
      <c r="L7" s="37" t="str">
        <f>IFERROR(VLOOKUP(D7,DB!A:I,9,0),"")</f>
        <v>Latis</v>
      </c>
    </row>
    <row r="8" spans="1:13">
      <c r="A8" s="37"/>
      <c r="B8" s="37" t="str">
        <f>IFERROR(VLOOKUP(#REF!,DB!A:K,11,0),"")</f>
        <v/>
      </c>
      <c r="C8" s="37"/>
      <c r="D8" s="37"/>
      <c r="E8" s="37"/>
      <c r="F8" s="38"/>
      <c r="G8" s="135">
        <f ca="1">IFERROR(NOW()-F8,"")</f>
        <v>45993.407509606484</v>
      </c>
      <c r="H8" s="38"/>
      <c r="I8" s="37" t="str">
        <f>IFERROR(VLOOKUP(#REF!,DB!A:F,6,0),"")</f>
        <v/>
      </c>
      <c r="J8" s="37" t="str">
        <f>IFERROR(VLOOKUP(#REF!,DB!A:G,7,0),"")</f>
        <v/>
      </c>
      <c r="K8" s="37"/>
      <c r="L8" s="37" t="str">
        <f>IFERROR(VLOOKUP(#REF!,DB!A:I,9,0),"")</f>
        <v/>
      </c>
    </row>
    <row r="9" spans="1:13">
      <c r="A9" s="37"/>
      <c r="B9" s="37" t="str">
        <f>IFERROR(VLOOKUP(D9,DB!A:K,11,0),"")</f>
        <v/>
      </c>
      <c r="C9" s="37"/>
      <c r="D9" s="37"/>
      <c r="E9" s="37"/>
      <c r="F9" s="38"/>
      <c r="G9" s="135">
        <f ca="1">IFERROR(NOW()-F9,"")</f>
        <v>45993.407509606484</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5">
        <f ca="1">IFERROR(NOW()-F10,"")</f>
        <v>45993.407509606484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45993.407509606484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45993.407509606484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45993.407509606484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45993.407509606484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45993.407509606484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45993.407509606484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45993.407509606484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45993.407509606484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45993.407509606484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45993.407509606484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45993.407509606484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45993.407509606484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45993.407509606484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45993.407509606484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45993.407509606484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45993.407509606484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45993.407509606484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45993.407509606484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45993.407509606484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45993.407509606484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45993.407509606484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45993.407509606484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45993.407509606484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45993.407509606484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45993.407509606484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45993.407509606484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45993.407509606484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45993.407509606484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45993.407509606484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45993.407509606484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45993.407509606484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45993.407509606484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45993.407509606484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45993.407509606484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45993.407509606484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45993.407509606484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45993.407509606484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45993.407509606484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45993.407509606484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45993.407509606484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45993.407509606484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45993.407509606484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45993.407509606484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45993.407509606484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45993.407509606484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45993.407509606484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45993.407509606484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45993.407509606484</v>
      </c>
      <c r="H58" s="38"/>
      <c r="I58" s="37" t="str">
        <f>IFERROR(VLOOKUP(D58,DB!A:F,6,0),"")</f>
        <v/>
      </c>
      <c r="J58" s="37" t="str">
        <f>IFERROR(VLOOKUP(D58,DB!A:G,7,0),"")</f>
        <v/>
      </c>
      <c r="K58" s="37"/>
      <c r="L58" s="37" t="str">
        <f>IFERROR(VLOOKUP(D58,DB!A:I,9,0),"")</f>
        <v/>
      </c>
    </row>
    <row r="59" spans="1:12">
      <c r="A59" s="150"/>
      <c r="B59" s="150" t="str">
        <f>IFERROR(VLOOKUP(D59,DB!A:K,11,0),"")</f>
        <v/>
      </c>
      <c r="C59" s="150"/>
      <c r="D59" s="150"/>
      <c r="E59" s="150"/>
      <c r="F59" s="151"/>
      <c r="G59" s="152">
        <f ca="1">IFERROR(NOW()-F59,"")</f>
        <v>45993.407509606484</v>
      </c>
      <c r="H59" s="151"/>
      <c r="I59" s="150" t="str">
        <f>IFERROR(VLOOKUP(D59,DB!A:F,6,0),"")</f>
        <v/>
      </c>
      <c r="J59" s="150" t="str">
        <f>IFERROR(VLOOKUP(D59,DB!A:G,7,0),"")</f>
        <v/>
      </c>
      <c r="K59" s="150"/>
      <c r="L59" s="150" t="str">
        <f>IFERROR(VLOOKUP(D59,DB!A:I,9,0),"")</f>
        <v/>
      </c>
    </row>
  </sheetData>
  <dataValidations count="2">
    <dataValidation allowBlank="1" showInputMessage="1" showErrorMessage="1" sqref="E1" xr:uid="{920C6338-E771-4DAE-8C89-92A9093EA4DE}"/>
    <dataValidation type="list" allowBlank="1" showInputMessage="1" showErrorMessage="1" sqref="E14:E59 D8 E2:E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2</v>
      </c>
      <c r="D2" s="119" t="s">
        <v>29513</v>
      </c>
      <c r="E2" s="142" t="s">
        <v>39106</v>
      </c>
      <c r="F2" s="121">
        <v>45993.374930555554</v>
      </c>
      <c r="G2" s="72">
        <f ca="1">IFERROR(NOW()-F2,"-")</f>
        <v>3.2579050930507947E-2</v>
      </c>
      <c r="H2" s="121">
        <v>45993.367754629631</v>
      </c>
      <c r="I2" s="119" t="str">
        <f>IFERROR(VLOOKUP(D2,DB!A:F,6,0),"")</f>
        <v>SCECO</v>
      </c>
      <c r="J2" s="119" t="str">
        <f>IFERROR(VLOOKUP(D2,DB!A:G,7,0),"")</f>
        <v>Dead</v>
      </c>
      <c r="K2" s="122" t="s">
        <v>39213</v>
      </c>
      <c r="L2" s="137" t="str">
        <f>IFERROR(VLOOKUP(D2,DB!A:I,9,0),"")</f>
        <v>Latis</v>
      </c>
    </row>
    <row r="3" spans="1:16382" ht="31.5" customHeight="1">
      <c r="A3" s="118"/>
      <c r="B3" s="119" t="str">
        <f>IFERROR(VLOOKUP(D3,DB!A:K,11,0),"")</f>
        <v/>
      </c>
      <c r="C3" s="120"/>
      <c r="D3" s="119"/>
      <c r="E3" s="142"/>
      <c r="F3" s="121"/>
      <c r="G3" s="72">
        <f ca="1">IFERROR(NOW()-F3,"-")</f>
        <v>45993.407509606484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45993.407509606484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45993.407509606484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45993.407509606484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45993.407509606484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45993.407509606484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45993.407509606484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45993.407509606484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45993.407509606484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45993.407509606484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45993.407509606484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45993.407509606484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45993.407509606484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45993.407509606484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45993.407509606484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45993.407509606484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45993.407509606484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45993.407509606484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45993.407509606484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45993.407509606484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45993.407509606484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45993.407509606484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45993.407509606484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45993.407509606484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45993.407509606484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45993.407509606484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45993.407509606484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45993.407509606484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45993.407509606484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45993.407509606484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45993.407509606484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45993.407509606484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45993.407509606484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45993.407509606484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45993.407509606484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45993.407509606484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45993.407509606484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45993.407509606484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45993.407509606484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45993.407509606484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45993.407509606484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45993.407509606484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45993.407509606484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45993.407509606484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45993.407509606484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45993.407509606484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45993.407509606484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45993.407509606484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45993.407509606484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45993.407509606484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45993.407509606484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45993.407509606484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45993.407509606484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45993.407509606484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45993.407509606484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45993.407509606484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45993.407509606484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45993.407509606484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45993.407509606484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45993.407509606484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45993.407509606484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45993.407509606484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45993.407509606484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45993.407509606484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45993.407509606484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45993.407509606484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45993.407509606484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45993.407509606484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45993.407509606484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45993.407509606484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45993.407509606484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45993.407509606484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45993.407509606484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45993.407509606484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45993.407509606484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45993.407509606484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45993.407509606484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45993.407509606484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45993.407509606484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45993.407509606484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45993.407509606484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45993.407509606484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45993.407509606484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45993.407509606484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45993.407509606484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45993.407509606484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45993.407509606484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45993.407509606484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45993.407509606484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45993.407509606484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45993.407509606484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45993.407509606484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45993.407509606484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45993.407509606484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45993.407509606484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45993.407509606484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45993.407509606484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45993.407509606484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45993.407509606484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45993.407509606484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45993.407509606484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45993.407509606484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45993.407509606484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45993.407509606484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45993.407509606484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45993.407509606484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45993.407509606484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45993.407509606484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45993.407509606484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45993.407509606484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45993.407509606484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45993.407509606484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45993.407509606484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45993.407509606484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45993.407509606484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45993.407509606484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45993.407509606484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45993.407509606484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45993.407509606484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45993.407509606484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45993.407509606484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45993.407509606484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45993.407509606484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45993.407509606484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45993.407509606484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45993.407509606484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45993.407509606484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45993.407509606484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45993.407509606484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45993.407509606484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45993.407509606484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45993.407509606484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45993.407509606484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45993.407509606484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45993.407509606484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45993.407509606484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45993.407509606484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45993.407509606484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45993.407509606484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45993.407509606484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45993.407509606484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45993.407509606484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45993.407509606484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45993.407509606484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45993.407509606484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45993.407509606484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45993.407509606484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45993.407509606484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45993.407509606484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45993.407509606484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45993.407509606484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45993.407509606484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45993.407509606484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45993.407509606484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45993.407509606484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45993.407509606484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45993.407509606484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45993.407509606484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45993.407509606484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45993.407509606484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45993.407509606484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45993.407509606484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45993.407509606484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45993.407509606484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45993.407509606484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45993.407509606484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45993.407509606484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45993.407509606484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45993.407509606484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45993.407509606484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45993.407509606484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45993.407509606484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45993.407509606484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45993.407509606484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45993.407509606484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45993.407509606484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45993.407509606484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45993.407509606484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45993.407509606484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45993.407509606484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45993.407509606484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45993.407509606484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45993.407509606484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45993.407509606484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45993.407509606484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45993.407509606484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45993.407509606484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45993.407509606484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45993.407509606484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45993.407509606484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45993.407509606484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45993.407509606484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45993.407509606484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45993.407509606484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45993.407509606484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45993.407509606484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45993.407509606484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45993.407509606484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45993.407509606484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45993.407509606484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45993.407509606484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45993.407509606484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45993.407509606484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45993.407509606484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45993.407509606484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45993.407509606484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45993.407509606484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45993.407509606484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45993.407509606484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45993.407509606484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45993.407509606484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45993.407509606484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45993.407509606484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45993.407509606484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45993.407509606484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45993.407509606484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45993.407509606484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45993.407509606484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45993.407509606484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45993.407509606484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45993.407509606484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45993.407509606484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45993.407509606484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45993.407509606484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45993.407509606484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45993.407509606484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45993.407509606484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45993.407509606484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45993.407509606484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45993.407509606484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45993.407509606484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45993.407509606484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45993.407509606484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45993.407509606484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45993.407509606484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45993.407509606484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45993.407509606484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45993.407509606484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45993.407509606484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45993.407509606484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45993.407509606484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45993.407509606484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45993.407509606484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45993.407509606484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45993.407509606484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45993.407509606484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45993.407509606484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45993.407509606484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45993.407509606484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45993.407509606484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45993.407509606484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45993.407509606484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45993.407509606484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45993.407509606484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45993.407509606484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45993.407509606484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45993.407509606484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45993.407509606484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45993.407509606484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45993.407509606484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45993.407509606484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45993.407509606484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45993.407509606484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45993.407509606484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45993.407509606484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45993.407509606484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45993.407509606484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45993.407509606484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45993.407509606484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45993.407509606484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45993.407509606484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45993.407509606484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45993.407509606484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45993.407509606484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45993.407509606484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45993.407509606484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45993.407509606484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45993.407509606484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45993.407509606484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45993.407509606484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45993.407509606484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45993.407509606484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45993.407509606484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45993.407509606484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45993.407509606484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45993.407509606484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45993.407509606484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45993.407509606484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45993.407509606484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45993.407509606484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45993.407509606484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45993.407509606484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45993.407509606484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45993.407509606484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45993.407509606484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45993.407509606484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45993.407509606484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45993.407509606484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45993.407509606484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45993.407509606484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45993.407509606484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45993.407509606484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45993.407509606484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45993.407509606484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45993.407509606484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45993.407509606484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45993.407509606484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45993.407509606484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45993.407509606484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45993.407509606484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45993.407509606484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45993.407509606484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45993.407509606484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45993.407509606484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45993.407509606484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45993.407509606484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45993.407509606484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45993.407509606484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45993.407509606484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45993.407509606484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45993.407509606484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45993.407509606484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45993.407509606484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45993.407509606484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45993.407509606484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45993.407509606484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45993.407509606484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45993.407509606484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45993.407509606484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45993.407509606484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45993.407509606484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45993.407509606484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45993.407509606484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45993.407509606484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45993.407509606484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45993.407509606484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45993.407509606484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45993.407509606484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45993.407509606484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45993.407509606484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45993.407509606484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45993.407509606484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45993.407509606484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45993.407509606484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45993.407509606484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45993.407509606484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45993.407509606484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45993.407509606484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45993.407509606484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45993.407509606484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45993.407509606484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45993.407509606484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45993.407509606484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45993.407509606484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45993.407509606484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45993.407509606484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45993.407509606484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45993.407509606484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45993.407509606484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45993.407509606484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45993.407509606484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45993.407509606484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45993.407509606484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45993.407509606484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45993.407509606484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45993.407509606484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45993.407509606484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45993.407509606484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45993.407509606484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45993.407509606484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45993.407509606484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45993.407509606484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45993.407509606484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45993.407509606484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45993.407509606484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45993.407509606484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45993.407509606484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45993.407509606484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45993.407509606484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45993.407509606484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45993.407509606484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45993.407509606484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45993.407509606484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45993.407509606484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45993.407509606484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45993.407509606484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45993.407509606484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45993.407509606484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45993.407509606484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45993.407509606484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45993.407509606484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45993.407509606484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45993.407509606484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45993.407509606484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45993.407509606484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45993.407509606484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45993.407509606484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45993.407509606484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45993.407509606484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45993.407509606484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45993.407509606484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45993.407509606484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45993.407509606484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45993.407509606484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45993.407509606484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45993.407509606484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45993.407509606484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45993.407509606484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45993.407509606484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45993.407509606484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45993.407509606484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45993.407509606484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45993.407509606484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45993.407509606484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45993.407509606484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45993.407509606484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45993.407509606484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45993.407509606484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45993.407509606484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45993.407509606484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45993.407509606484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45993.407509606484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45993.407509606484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45993.407509606484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45993.407509606484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45993.407509606484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45993.407509606484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45993.407509606484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45993.407509606484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45993.407509606484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45993.407509606484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45993.407509606484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45993.407509606484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45993.407509606484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45993.407509606484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45993.407509606484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45993.407509606484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45993.407509606484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45993.407509606484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45993.407509606484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45993.407509606484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45993.407509606484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45993.407509606484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45993.407509606484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45993.407509606484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45993.407509606484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45993.407509606484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45993.407509606484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45993.407509606484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45993.407509606484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45993.407509606484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45993.407509606484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45993.407509606484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45993.407509606484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45993.407509606484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45993.407509606484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45993.407509606484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45993.407509606484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45993.407509606484</v>
      </c>
      <c r="H461" s="121"/>
      <c r="I461" s="119" t="str">
        <f>IFERROR(VLOOKUP(D461,DB!A:F,6,0),"")</f>
        <v/>
      </c>
      <c r="J461" s="119" t="str">
        <f>IFERROR(VLOOKUP(D461,DB!A:G,7,0),"")</f>
        <v/>
      </c>
      <c r="K461" s="122"/>
      <c r="L461" s="137" t="str">
        <f>IFERROR(VLOOKUP(D461,DB!A:I,9,0),"")</f>
        <v/>
      </c>
    </row>
    <row r="462" spans="1:12" ht="31.5" customHeight="1">
      <c r="A462" s="143"/>
      <c r="B462" s="144" t="str">
        <f>IFERROR(VLOOKUP(D462,DB!A:K,11,0),"")</f>
        <v/>
      </c>
      <c r="C462" s="145"/>
      <c r="D462" s="144"/>
      <c r="E462" s="142"/>
      <c r="F462" s="146"/>
      <c r="G462" s="147">
        <f ca="1">IFERROR(NOW()-F462,"-")</f>
        <v>45993.407509606484</v>
      </c>
      <c r="H462" s="146"/>
      <c r="I462" s="144" t="str">
        <f>IFERROR(VLOOKUP(D462,DB!A:F,6,0),"")</f>
        <v/>
      </c>
      <c r="J462" s="144" t="str">
        <f>IFERROR(VLOOKUP(D462,DB!A:G,7,0),"")</f>
        <v/>
      </c>
      <c r="K462" s="148"/>
      <c r="L462" s="149" t="str">
        <f>IFERROR(VLOOKUP(D462,DB!A:I,9,0),"")</f>
        <v/>
      </c>
    </row>
  </sheetData>
  <dataValidations count="2">
    <dataValidation allowBlank="1" showInputMessage="1" showErrorMessage="1" sqref="E1" xr:uid="{9E1BC488-8814-4F8A-8DBE-742B3278AB71}"/>
    <dataValidation type="list" allowBlank="1" showInputMessage="1" showErrorMessage="1" sqref="E2:E4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2025-12-02T06:48:21Z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